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ps04\DAORF 2018\GESTÃO 2019 - 2022\CONTROLE DE FOMENTOS\EDITAL 001.2018 SOCIAL\PRESTAÇÃO DE CONTAS\ANEXOS E MANUAL DE PRESTAÇÃO DE CONTAS\"/>
    </mc:Choice>
  </mc:AlternateContent>
  <xr:revisionPtr revIDLastSave="0" documentId="13_ncr:1_{CF357904-3ED1-4AA5-8A80-E44B85BAFB4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NEXO I" sheetId="1" r:id="rId1"/>
    <sheet name="ANEXO II" sheetId="7" r:id="rId2"/>
    <sheet name="ANEXO III" sheetId="4" r:id="rId3"/>
    <sheet name="ANEXO IV" sheetId="3" r:id="rId4"/>
    <sheet name="Planilha1" sheetId="10" r:id="rId5"/>
    <sheet name="ANEXO V" sheetId="8" r:id="rId6"/>
    <sheet name="ANEXO VII" sheetId="5" r:id="rId7"/>
    <sheet name="ANEXO VI" sheetId="9" r:id="rId8"/>
  </sheets>
  <definedNames>
    <definedName name="_Toc514146406" localSheetId="1">'ANEXO II'!#REF!</definedName>
    <definedName name="_Toc514146411" localSheetId="7">'ANEXO VI'!$A$1</definedName>
    <definedName name="_xlnm.Print_Area" localSheetId="0">'ANEXO I'!$A$1:$J$20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C13" i="4"/>
  <c r="D19" i="3"/>
  <c r="B13" i="4"/>
  <c r="C12" i="4"/>
  <c r="B12" i="4"/>
  <c r="R7" i="9"/>
  <c r="I10" i="8"/>
  <c r="G10" i="8"/>
  <c r="E10" i="8"/>
  <c r="A20" i="8" s="1"/>
  <c r="J15" i="1"/>
  <c r="G15" i="1"/>
  <c r="K10" i="7"/>
  <c r="K11" i="7"/>
  <c r="K12" i="7"/>
  <c r="K9" i="7"/>
  <c r="F12" i="8"/>
  <c r="H12" i="8"/>
  <c r="J12" i="8"/>
  <c r="F13" i="8"/>
  <c r="H13" i="8"/>
  <c r="J13" i="8"/>
  <c r="F14" i="8"/>
  <c r="H14" i="8"/>
  <c r="J14" i="8"/>
  <c r="F15" i="8"/>
  <c r="H15" i="8"/>
  <c r="J15" i="8"/>
  <c r="F16" i="8"/>
  <c r="H16" i="8"/>
  <c r="J16" i="8"/>
  <c r="E17" i="8" l="1"/>
  <c r="G20" i="8" s="1"/>
  <c r="K20" i="7"/>
  <c r="I17" i="8"/>
  <c r="G17" i="8"/>
  <c r="E13" i="4"/>
  <c r="E12" i="4" l="1"/>
  <c r="E14" i="4" l="1"/>
  <c r="C13" i="3"/>
  <c r="D21" i="3" s="1"/>
</calcChain>
</file>

<file path=xl/sharedStrings.xml><?xml version="1.0" encoding="utf-8"?>
<sst xmlns="http://schemas.openxmlformats.org/spreadsheetml/2006/main" count="205" uniqueCount="158">
  <si>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</si>
  <si>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</si>
  <si>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</si>
  <si>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</si>
  <si>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</si>
  <si>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</si>
  <si>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</si>
  <si>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</si>
  <si>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</si>
  <si>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</si>
  <si>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</si>
  <si>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</si>
  <si>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</si>
  <si>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</si>
  <si>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RESPONSÁVEL PELA EXECUÇÃO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</si>
  <si>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</si>
  <si>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</si>
  <si>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</si>
  <si>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</si>
  <si>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</si>
  <si>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</si>
  <si>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</si>
  <si>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</si>
  <si>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</si>
  <si>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</si>
  <si>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</si>
  <si>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</si>
  <si>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</si>
  <si>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</si>
  <si>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</si>
  <si>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</si>
  <si>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</si>
  <si>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</si>
  <si>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</si>
  <si>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</si>
  <si>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</si>
  <si>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</si>
  <si>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</si>
  <si>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</si>
  <si>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</si>
  <si>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</si>
  <si>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</si>
  <si>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</si>
  <si>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</si>
  <si>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</si>
  <si>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</si>
  <si>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</si>
  <si>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</si>
  <si>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</si>
  <si>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</si>
  <si>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</si>
  <si>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</si>
  <si>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</si>
  <si>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ANEXO V</t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</si>
  <si>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</si>
  <si>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</si>
  <si>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</si>
  <si>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</si>
  <si>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</si>
  <si>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</si>
  <si>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ATIVIDADE REALIZADA</t>
  </si>
  <si>
    <t>INTINERÁRIO</t>
  </si>
  <si>
    <t>KM INICIAL</t>
  </si>
  <si>
    <t>KM FINAL</t>
  </si>
  <si>
    <t>KM RODADA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</si>
  <si>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</si>
  <si>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</si>
  <si>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</si>
  <si>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</si>
  <si>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</si>
  <si>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</si>
  <si>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</si>
  <si>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</si>
  <si>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</si>
  <si>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</si>
  <si>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</si>
  <si>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</si>
  <si>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</si>
  <si>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</si>
  <si>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</si>
  <si>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</si>
  <si>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</si>
  <si>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</si>
  <si>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>VALOR UNITÁRIO</t>
  </si>
  <si>
    <t xml:space="preserve">TIPO DE APLICAÇÃO: 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</si>
  <si>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</si>
  <si>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</si>
  <si>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</si>
  <si>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RESPONSÁVEL PELA INSTITUIÇÃO</t>
  </si>
  <si>
    <t>EMPRESA VENCEDORA</t>
  </si>
  <si>
    <t>UND</t>
  </si>
  <si>
    <t>OBSERVAÇÕES</t>
  </si>
  <si>
    <t>VALIDADE DA PROPOSTA</t>
  </si>
  <si>
    <t>RESPONSÁVEL</t>
  </si>
  <si>
    <t>TELEFONE</t>
  </si>
  <si>
    <t>CNPJ/CPF</t>
  </si>
  <si>
    <t>MAPA DE COTAÇÃO DE PREÇOS</t>
  </si>
  <si>
    <t>ASSINATURA DOS RESPONSÁVEIS PELAS COMPRAS</t>
  </si>
  <si>
    <t>VALOR TOTAL DA VENCEDORA R$</t>
  </si>
  <si>
    <t>EMPRESA COM MENOR PREÇO</t>
  </si>
  <si>
    <t>VALOR TOTAL  DO FORNECEDOR</t>
  </si>
  <si>
    <t>05.</t>
  </si>
  <si>
    <t>04.</t>
  </si>
  <si>
    <t>03.</t>
  </si>
  <si>
    <t>02.</t>
  </si>
  <si>
    <t>01.</t>
  </si>
  <si>
    <t xml:space="preserve">VALOR TOTAL </t>
  </si>
  <si>
    <t>QUANT.</t>
  </si>
  <si>
    <t>ESPECIFICAÇÕES DOS PRODUTOS/SERVIÇOS</t>
  </si>
  <si>
    <t>ÍTEM</t>
  </si>
  <si>
    <t>F O R N E C E D O R E S</t>
  </si>
  <si>
    <t>Nº</t>
  </si>
  <si>
    <t>CRITÉRIO DE JULGAMENTO: PREÇO GLOBAL</t>
  </si>
  <si>
    <t>DATA:</t>
  </si>
  <si>
    <t>_____/ _____/  2018.</t>
  </si>
  <si>
    <t>ANEXO VI</t>
  </si>
  <si>
    <t>MÊS:</t>
  </si>
  <si>
    <t>VEÍCULO/ EMBARCAÇÃO:</t>
  </si>
  <si>
    <t>PLACA/REGISTRO DE EMBARCAÇÃO:</t>
  </si>
  <si>
    <t>RELATÓRIO DE UTILIZAÇÃO DO VEÍCULO/EMBARCAÇÃO</t>
  </si>
  <si>
    <t>HORA</t>
  </si>
  <si>
    <t>MOTORISTA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</si>
  <si>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</si>
  <si>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___________________________________________________</t>
    </r>
  </si>
  <si>
    <t>OSC:</t>
  </si>
  <si>
    <t>N° DO TERMO:</t>
  </si>
  <si>
    <t>ANEXO VII</t>
  </si>
  <si>
    <t>MAPA DE COTAÇÃO Nº_______/2018</t>
  </si>
  <si>
    <t>xxx</t>
  </si>
  <si>
    <t>material permanente</t>
  </si>
  <si>
    <t>xxx/xxx</t>
  </si>
  <si>
    <t>NF 1054</t>
  </si>
  <si>
    <t>NF 1568</t>
  </si>
  <si>
    <t>Importadora Veículos</t>
  </si>
  <si>
    <t>1. MATERIAL PERMANENTE</t>
  </si>
  <si>
    <t>IMPORTADORA VEÍCULOS</t>
  </si>
  <si>
    <t>GOLD CAR</t>
  </si>
  <si>
    <t>CARDOSO VEICULOS</t>
  </si>
  <si>
    <t>XXX.XX.XXX.</t>
  </si>
  <si>
    <t>3100-000</t>
  </si>
  <si>
    <t>3200-000</t>
  </si>
  <si>
    <t>3300-000</t>
  </si>
  <si>
    <t>EVERALDO</t>
  </si>
  <si>
    <t>Triciclos</t>
  </si>
  <si>
    <t>Trator Agrícola</t>
  </si>
  <si>
    <t>Grade aradora</t>
  </si>
  <si>
    <t>Carreta Agrícola</t>
  </si>
  <si>
    <t>Queiroz Megamix</t>
  </si>
  <si>
    <t>material de consumo</t>
  </si>
  <si>
    <t>Encaminhamento dos idosos para atendimento médico</t>
  </si>
  <si>
    <t>Sede da associação, Hospital xxx e retorno para sede.</t>
  </si>
  <si>
    <t>(        ) PARCIAL                                                    ( X ) FINAL</t>
  </si>
  <si>
    <t>DE: 15/09/2020   A   15/09/2021</t>
  </si>
  <si>
    <t>DATA:10/11/2020</t>
  </si>
  <si>
    <t>DATA: 29/12/2020</t>
  </si>
  <si>
    <t>DATA: 31/12/2020</t>
  </si>
  <si>
    <t>1.1. MATERIAL PERMANENTE</t>
  </si>
  <si>
    <t>DATA: ____/____/_____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</si>
</sst>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2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2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6" fillId="0" borderId="0" xfId="2" applyAlignment="1">
      <alignment vertical="center"/>
    </xf>
    <xf numFmtId="0" fontId="17" fillId="0" borderId="0" xfId="2" applyFont="1" applyAlignment="1">
      <alignment vertical="center"/>
    </xf>
    <xf numFmtId="164" fontId="17" fillId="0" borderId="0" xfId="2" applyNumberFormat="1" applyFont="1" applyAlignment="1">
      <alignment vertical="center"/>
    </xf>
    <xf numFmtId="0" fontId="17" fillId="0" borderId="11" xfId="2" applyFont="1" applyBorder="1" applyAlignment="1">
      <alignment vertical="center"/>
    </xf>
    <xf numFmtId="0" fontId="19" fillId="0" borderId="0" xfId="2" applyFont="1" applyAlignment="1">
      <alignment vertical="center"/>
    </xf>
    <xf numFmtId="14" fontId="17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4" fontId="17" fillId="0" borderId="32" xfId="2" applyNumberFormat="1" applyFont="1" applyBorder="1" applyAlignment="1">
      <alignment vertical="center" wrapText="1"/>
    </xf>
    <xf numFmtId="39" fontId="17" fillId="0" borderId="15" xfId="2" applyNumberFormat="1" applyFont="1" applyBorder="1" applyAlignment="1">
      <alignment vertical="center" wrapText="1"/>
    </xf>
    <xf numFmtId="4" fontId="17" fillId="0" borderId="7" xfId="2" applyNumberFormat="1" applyFont="1" applyBorder="1" applyAlignment="1">
      <alignment vertical="center" wrapText="1"/>
    </xf>
    <xf numFmtId="165" fontId="17" fillId="0" borderId="5" xfId="3" applyFont="1" applyBorder="1" applyAlignment="1">
      <alignment horizontal="center" vertical="center" wrapText="1"/>
    </xf>
    <xf numFmtId="166" fontId="17" fillId="0" borderId="31" xfId="4" applyFont="1" applyFill="1" applyBorder="1" applyAlignment="1">
      <alignment vertical="center" wrapText="1"/>
    </xf>
    <xf numFmtId="166" fontId="17" fillId="0" borderId="5" xfId="4" applyFont="1" applyFill="1" applyBorder="1" applyAlignment="1">
      <alignment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3" fontId="17" fillId="0" borderId="6" xfId="2" applyNumberFormat="1" applyFont="1" applyBorder="1" applyAlignment="1">
      <alignment horizontal="center" vertical="center" wrapText="1"/>
    </xf>
    <xf numFmtId="4" fontId="17" fillId="0" borderId="15" xfId="2" applyNumberFormat="1" applyFont="1" applyBorder="1" applyAlignment="1">
      <alignment vertical="center" wrapText="1"/>
    </xf>
    <xf numFmtId="165" fontId="17" fillId="0" borderId="13" xfId="3" applyFont="1" applyBorder="1" applyAlignment="1">
      <alignment horizontal="center" vertical="center" wrapText="1"/>
    </xf>
    <xf numFmtId="166" fontId="17" fillId="0" borderId="27" xfId="4" applyFont="1" applyFill="1" applyBorder="1" applyAlignment="1">
      <alignment vertical="center" wrapText="1"/>
    </xf>
    <xf numFmtId="166" fontId="17" fillId="0" borderId="13" xfId="4" applyFont="1" applyFill="1" applyBorder="1" applyAlignment="1">
      <alignment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3" fontId="17" fillId="0" borderId="14" xfId="2" applyNumberFormat="1" applyFont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57" xfId="2" applyFont="1" applyFill="1" applyBorder="1" applyAlignment="1">
      <alignment horizontal="center" vertical="center" wrapText="1"/>
    </xf>
    <xf numFmtId="0" fontId="18" fillId="2" borderId="58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61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2" borderId="63" xfId="2" applyFont="1" applyFill="1" applyBorder="1" applyAlignment="1">
      <alignment horizontal="center" vertical="center" wrapText="1"/>
    </xf>
    <xf numFmtId="0" fontId="18" fillId="2" borderId="64" xfId="2" applyFont="1" applyFill="1" applyBorder="1" applyAlignment="1">
      <alignment horizontal="center" vertical="center"/>
    </xf>
    <xf numFmtId="0" fontId="18" fillId="2" borderId="63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5" fillId="0" borderId="23" xfId="0" applyFont="1" applyBorder="1" applyAlignment="1">
      <alignment horizontal="justify" wrapText="1"/>
    </xf>
    <xf numFmtId="0" fontId="14" fillId="3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17" fillId="0" borderId="62" xfId="2" applyNumberFormat="1" applyFont="1" applyBorder="1" applyAlignment="1">
      <alignment horizontal="center" vertical="center"/>
    </xf>
    <xf numFmtId="14" fontId="17" fillId="0" borderId="61" xfId="2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45" xfId="0" applyFont="1" applyBorder="1" applyAlignment="1">
      <alignment horizontal="left" wrapText="1"/>
    </xf>
    <xf numFmtId="0" fontId="14" fillId="4" borderId="16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4" fontId="15" fillId="0" borderId="16" xfId="1" applyFont="1" applyBorder="1" applyAlignment="1">
      <alignment horizontal="center" vertical="center" wrapText="1"/>
    </xf>
    <xf numFmtId="44" fontId="15" fillId="0" borderId="18" xfId="1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44" fontId="15" fillId="0" borderId="16" xfId="1" applyFont="1" applyBorder="1" applyAlignment="1">
      <alignment horizontal="left" wrapText="1"/>
    </xf>
    <xf numFmtId="44" fontId="15" fillId="0" borderId="18" xfId="1" applyFont="1" applyBorder="1" applyAlignment="1">
      <alignment horizontal="left" wrapText="1"/>
    </xf>
    <xf numFmtId="14" fontId="1" fillId="0" borderId="52" xfId="0" applyNumberFormat="1" applyFont="1" applyBorder="1" applyAlignment="1">
      <alignment horizontal="center" vertical="center"/>
    </xf>
    <xf numFmtId="14" fontId="1" fillId="0" borderId="5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wrapText="1"/>
    </xf>
    <xf numFmtId="44" fontId="14" fillId="4" borderId="16" xfId="0" applyNumberFormat="1" applyFont="1" applyFill="1" applyBorder="1" applyAlignment="1">
      <alignment horizontal="left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Font="1" applyBorder="1" applyAlignment="1">
      <alignment horizontal="right" vertical="center" wrapText="1"/>
    </xf>
    <xf numFmtId="44" fontId="1" fillId="0" borderId="33" xfId="1" applyFont="1" applyBorder="1" applyAlignment="1">
      <alignment horizontal="right" vertical="center" wrapText="1"/>
    </xf>
    <xf numFmtId="44" fontId="1" fillId="0" borderId="28" xfId="1" applyFont="1" applyBorder="1" applyAlignment="1">
      <alignment horizontal="right" vertical="center" wrapText="1"/>
    </xf>
    <xf numFmtId="44" fontId="1" fillId="0" borderId="29" xfId="1" applyFont="1" applyBorder="1" applyAlignment="1">
      <alignment horizontal="right" vertical="center" wrapText="1"/>
    </xf>
    <xf numFmtId="44" fontId="1" fillId="0" borderId="36" xfId="1" applyFont="1" applyBorder="1" applyAlignment="1">
      <alignment horizontal="right" vertical="center" wrapText="1"/>
    </xf>
    <xf numFmtId="44" fontId="1" fillId="0" borderId="37" xfId="1" applyFont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8" fillId="0" borderId="30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2" borderId="52" xfId="2" quotePrefix="1" applyFont="1" applyFill="1" applyBorder="1" applyAlignment="1">
      <alignment horizontal="center" vertical="center"/>
    </xf>
    <xf numFmtId="0" fontId="18" fillId="2" borderId="50" xfId="2" quotePrefix="1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59" xfId="2" quotePrefix="1" applyFont="1" applyFill="1" applyBorder="1" applyAlignment="1">
      <alignment horizontal="center" vertical="center"/>
    </xf>
    <xf numFmtId="0" fontId="18" fillId="2" borderId="57" xfId="2" quotePrefix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2" borderId="52" xfId="2" applyFont="1" applyFill="1" applyBorder="1" applyAlignment="1">
      <alignment horizontal="center" vertical="center"/>
    </xf>
    <xf numFmtId="0" fontId="18" fillId="2" borderId="51" xfId="2" applyFont="1" applyFill="1" applyBorder="1" applyAlignment="1">
      <alignment horizontal="center" vertical="center"/>
    </xf>
    <xf numFmtId="0" fontId="18" fillId="2" borderId="50" xfId="2" applyFont="1" applyFill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165" fontId="18" fillId="2" borderId="54" xfId="3" applyFont="1" applyFill="1" applyBorder="1" applyAlignment="1">
      <alignment horizontal="center" vertical="center"/>
    </xf>
    <xf numFmtId="165" fontId="18" fillId="2" borderId="53" xfId="3" applyFont="1" applyFill="1" applyBorder="1" applyAlignment="1">
      <alignment horizontal="center" vertical="center"/>
    </xf>
    <xf numFmtId="165" fontId="18" fillId="2" borderId="56" xfId="3" applyFont="1" applyFill="1" applyBorder="1" applyAlignment="1">
      <alignment horizontal="center" vertical="center"/>
    </xf>
    <xf numFmtId="165" fontId="18" fillId="2" borderId="55" xfId="3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25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8" fillId="2" borderId="60" xfId="2" applyFont="1" applyFill="1" applyBorder="1" applyAlignment="1">
      <alignment horizontal="center" vertical="center"/>
    </xf>
    <xf numFmtId="0" fontId="18" fillId="2" borderId="59" xfId="2" applyFont="1" applyFill="1" applyBorder="1" applyAlignment="1">
      <alignment horizontal="center" vertical="center"/>
    </xf>
    <xf numFmtId="165" fontId="17" fillId="0" borderId="49" xfId="2" applyNumberFormat="1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2" borderId="64" xfId="2" applyFont="1" applyFill="1" applyBorder="1" applyAlignment="1">
      <alignment horizontal="center" vertical="center"/>
    </xf>
    <xf numFmtId="0" fontId="20" fillId="5" borderId="16" xfId="2" applyFont="1" applyFill="1" applyBorder="1" applyAlignment="1">
      <alignment horizontal="center" vertical="center"/>
    </xf>
    <xf numFmtId="0" fontId="20" fillId="5" borderId="17" xfId="2" applyFont="1" applyFill="1" applyBorder="1" applyAlignment="1">
      <alignment horizontal="center" vertical="center"/>
    </xf>
    <xf numFmtId="0" fontId="20" fillId="5" borderId="18" xfId="2" applyFont="1" applyFill="1" applyBorder="1" applyAlignment="1">
      <alignment horizontal="center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7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14" fontId="18" fillId="0" borderId="22" xfId="2" applyNumberFormat="1" applyFont="1" applyBorder="1" applyAlignment="1">
      <alignment horizontal="left" vertical="center"/>
    </xf>
    <xf numFmtId="14" fontId="18" fillId="0" borderId="11" xfId="2" applyNumberFormat="1" applyFont="1" applyBorder="1" applyAlignment="1">
      <alignment horizontal="left" vertical="center"/>
    </xf>
    <xf numFmtId="14" fontId="18" fillId="0" borderId="23" xfId="2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justify" wrapText="1"/>
    </xf>
    <xf numFmtId="0" fontId="13" fillId="3" borderId="16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0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5" fillId="0" borderId="16" xfId="0" applyFont="1" applyBorder="1" applyAlignment="1">
      <alignment horizontal="justify" wrapText="1"/>
    </xf>
    <xf numFmtId="0" fontId="15" fillId="0" borderId="17" xfId="0" applyFont="1" applyBorder="1" applyAlignment="1">
      <alignment horizontal="justify" wrapText="1"/>
    </xf>
    <xf numFmtId="0" fontId="15" fillId="0" borderId="18" xfId="0" applyFont="1" applyBorder="1" applyAlignment="1">
      <alignment horizontal="justify" wrapText="1"/>
    </xf>
    <xf numFmtId="0" fontId="14" fillId="0" borderId="16" xfId="0" applyFont="1" applyBorder="1" applyAlignment="1">
      <alignment horizontal="justify" wrapText="1"/>
    </xf>
    <xf numFmtId="0" fontId="14" fillId="0" borderId="17" xfId="0" applyFont="1" applyBorder="1" applyAlignment="1">
      <alignment horizontal="justify" wrapText="1"/>
    </xf>
    <xf numFmtId="0" fontId="14" fillId="0" borderId="18" xfId="0" applyFont="1" applyBorder="1" applyAlignment="1">
      <alignment horizontal="justify" wrapText="1"/>
    </xf>
    <xf numFmtId="0" fontId="15" fillId="0" borderId="16" xfId="0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0" fillId="0" borderId="17" xfId="0" applyBorder="1"/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</cellXfs>
  <cellStyles count="5">
    <cellStyle name="Moeda" xfId="1" builtinId="4"/>
    <cellStyle name="Moeda 2" xfId="3" xr:uid="{00000000-0005-0000-0000-000001000000}"/>
    <cellStyle name="Normal" xfId="0" builtinId="0"/>
    <cellStyle name="Normal 2" xfId="2" xr:uid="{00000000-0005-0000-0000-000003000000}"/>
    <cellStyle name="Separador de milhares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28575</xdr:rowOff>
    </xdr:to>
    <xdr:pic>
      <xdr:nvPicPr>
        <xdr:cNvPr id="2" name="Picture 9" descr="espa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591502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17"/>
  <sheetViews>
    <sheetView zoomScale="70" zoomScaleNormal="70" zoomScalePageLayoutView="55" workbookViewId="0">
      <selection activeCell="H7" sqref="H7"/>
    </sheetView>
  </sheetViews>
  <sheetFormatPr defaultRowHeight="15" x14ac:dyDescent="0.2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93" customWidth="1"/>
    <col min="8" max="8" width="27.85546875" customWidth="1"/>
    <col min="9" max="9" width="14" customWidth="1"/>
    <col min="10" max="10" width="21.42578125" customWidth="1"/>
  </cols>
  <sheetData>
    <row r="1" spans="1:13" ht="39.75" thickBot="1" x14ac:dyDescent="0.3">
      <c r="I1" s="111" t="s">
        <v>13</v>
      </c>
      <c r="J1" s="111"/>
    </row>
    <row r="2" spans="1:13" ht="35.25" customHeight="1" thickBot="1" x14ac:dyDescent="0.3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3" s="1" customFormat="1" ht="24.75" customHeight="1" thickBot="1" x14ac:dyDescent="0.35">
      <c r="G3" s="94"/>
    </row>
    <row r="4" spans="1:13" s="1" customFormat="1" ht="39.950000000000003" customHeight="1" thickBot="1" x14ac:dyDescent="0.35">
      <c r="A4" s="104" t="s">
        <v>11</v>
      </c>
      <c r="B4" s="104"/>
      <c r="C4" s="104"/>
      <c r="D4" s="104"/>
      <c r="E4" s="104"/>
      <c r="F4" s="104" t="s">
        <v>10</v>
      </c>
      <c r="G4" s="104"/>
      <c r="H4" s="104"/>
      <c r="I4" s="104"/>
      <c r="J4" s="104"/>
    </row>
    <row r="5" spans="1:13" s="1" customFormat="1" ht="39.950000000000003" customHeight="1" thickBot="1" x14ac:dyDescent="0.35">
      <c r="A5" s="104"/>
      <c r="B5" s="104"/>
      <c r="C5" s="104"/>
      <c r="D5" s="104"/>
      <c r="E5" s="104"/>
      <c r="F5" s="104" t="s">
        <v>9</v>
      </c>
      <c r="G5" s="104"/>
      <c r="H5" s="104"/>
      <c r="I5" s="104"/>
      <c r="J5" s="104"/>
      <c r="M5" s="19"/>
    </row>
    <row r="6" spans="1:13" s="1" customFormat="1" ht="39.950000000000003" customHeight="1" thickBot="1" x14ac:dyDescent="0.35">
      <c r="A6" s="3" t="s">
        <v>1</v>
      </c>
      <c r="B6" s="3" t="s">
        <v>2</v>
      </c>
      <c r="C6" s="3" t="s">
        <v>3</v>
      </c>
      <c r="D6" s="3" t="s">
        <v>69</v>
      </c>
      <c r="E6" s="3" t="s">
        <v>4</v>
      </c>
      <c r="F6" s="3" t="s">
        <v>5</v>
      </c>
      <c r="G6" s="95" t="s">
        <v>6</v>
      </c>
      <c r="H6" s="3" t="s">
        <v>7</v>
      </c>
      <c r="I6" s="3" t="s">
        <v>5</v>
      </c>
      <c r="J6" s="3" t="s">
        <v>8</v>
      </c>
    </row>
    <row r="7" spans="1:13" s="85" customFormat="1" ht="39.950000000000003" customHeight="1" x14ac:dyDescent="0.25">
      <c r="A7" s="83">
        <v>1</v>
      </c>
      <c r="B7" s="84" t="s">
        <v>133</v>
      </c>
      <c r="C7" s="84" t="s">
        <v>128</v>
      </c>
      <c r="D7" s="84" t="s">
        <v>129</v>
      </c>
      <c r="E7" s="84" t="s">
        <v>130</v>
      </c>
      <c r="F7" s="92">
        <v>43606</v>
      </c>
      <c r="G7" s="96">
        <v>100000</v>
      </c>
      <c r="H7" s="84" t="s">
        <v>131</v>
      </c>
      <c r="I7" s="92">
        <v>43606</v>
      </c>
      <c r="J7" s="96">
        <v>100000</v>
      </c>
    </row>
    <row r="8" spans="1:13" s="85" customFormat="1" ht="39.950000000000003" customHeight="1" x14ac:dyDescent="0.25">
      <c r="A8" s="83">
        <v>2</v>
      </c>
      <c r="B8" s="84" t="s">
        <v>147</v>
      </c>
      <c r="C8" s="84" t="s">
        <v>128</v>
      </c>
      <c r="D8" s="84" t="s">
        <v>148</v>
      </c>
      <c r="E8" s="84" t="s">
        <v>130</v>
      </c>
      <c r="F8" s="92">
        <v>43615</v>
      </c>
      <c r="G8" s="96">
        <v>80000</v>
      </c>
      <c r="H8" s="84" t="s">
        <v>132</v>
      </c>
      <c r="I8" s="92">
        <v>43615</v>
      </c>
      <c r="J8" s="96">
        <v>80000</v>
      </c>
    </row>
    <row r="9" spans="1:13" s="85" customFormat="1" ht="24" customHeight="1" x14ac:dyDescent="0.25">
      <c r="A9" s="86"/>
      <c r="B9" s="87"/>
      <c r="C9" s="87"/>
      <c r="D9" s="87"/>
      <c r="E9" s="87"/>
      <c r="F9" s="87"/>
      <c r="G9" s="97"/>
      <c r="H9" s="87"/>
      <c r="I9" s="87"/>
      <c r="J9" s="88"/>
    </row>
    <row r="10" spans="1:13" s="85" customFormat="1" ht="24" customHeight="1" x14ac:dyDescent="0.25">
      <c r="A10" s="86"/>
      <c r="B10" s="87"/>
      <c r="C10" s="87"/>
      <c r="D10" s="87"/>
      <c r="E10" s="87"/>
      <c r="F10" s="87"/>
      <c r="G10" s="97"/>
      <c r="H10" s="87"/>
      <c r="I10" s="87"/>
      <c r="J10" s="88"/>
    </row>
    <row r="11" spans="1:13" s="85" customFormat="1" ht="24" customHeight="1" x14ac:dyDescent="0.25">
      <c r="A11" s="86"/>
      <c r="B11" s="87"/>
      <c r="C11" s="87"/>
      <c r="D11" s="87"/>
      <c r="E11" s="87"/>
      <c r="F11" s="87"/>
      <c r="G11" s="97"/>
      <c r="H11" s="87"/>
      <c r="I11" s="87"/>
      <c r="J11" s="88"/>
    </row>
    <row r="12" spans="1:13" s="85" customFormat="1" ht="24" customHeight="1" x14ac:dyDescent="0.25">
      <c r="A12" s="86"/>
      <c r="B12" s="87"/>
      <c r="C12" s="87"/>
      <c r="D12" s="87"/>
      <c r="E12" s="87"/>
      <c r="F12" s="87"/>
      <c r="G12" s="97"/>
      <c r="H12" s="87"/>
      <c r="I12" s="87"/>
      <c r="J12" s="88"/>
    </row>
    <row r="13" spans="1:13" s="85" customFormat="1" ht="24" customHeight="1" x14ac:dyDescent="0.25">
      <c r="A13" s="86"/>
      <c r="B13" s="87"/>
      <c r="C13" s="87"/>
      <c r="D13" s="87"/>
      <c r="E13" s="87"/>
      <c r="F13" s="87"/>
      <c r="G13" s="97"/>
      <c r="H13" s="87"/>
      <c r="I13" s="87"/>
      <c r="J13" s="88"/>
    </row>
    <row r="14" spans="1:13" s="85" customFormat="1" ht="24" customHeight="1" thickBot="1" x14ac:dyDescent="0.3">
      <c r="A14" s="89"/>
      <c r="B14" s="90"/>
      <c r="C14" s="90"/>
      <c r="D14" s="90"/>
      <c r="E14" s="90"/>
      <c r="F14" s="90"/>
      <c r="G14" s="98"/>
      <c r="H14" s="90"/>
      <c r="I14" s="90"/>
      <c r="J14" s="91"/>
    </row>
    <row r="15" spans="1:13" s="2" customFormat="1" ht="39.950000000000003" customHeight="1" thickBot="1" x14ac:dyDescent="0.35">
      <c r="A15" s="105" t="s">
        <v>65</v>
      </c>
      <c r="B15" s="106"/>
      <c r="C15" s="106"/>
      <c r="D15" s="106"/>
      <c r="E15" s="106"/>
      <c r="F15" s="106"/>
      <c r="G15" s="99">
        <f>SUM(G7:G14)</f>
        <v>180000</v>
      </c>
      <c r="H15" s="105" t="s">
        <v>66</v>
      </c>
      <c r="I15" s="107"/>
      <c r="J15" s="4">
        <f>SUM(J7:J14)</f>
        <v>180000</v>
      </c>
    </row>
    <row r="16" spans="1:13" s="1" customFormat="1" ht="39.950000000000003" customHeight="1" thickBot="1" x14ac:dyDescent="0.35">
      <c r="A16" s="104" t="s">
        <v>11</v>
      </c>
      <c r="B16" s="104"/>
      <c r="C16" s="104"/>
      <c r="D16" s="104"/>
      <c r="E16" s="104"/>
      <c r="F16" s="104" t="s">
        <v>12</v>
      </c>
      <c r="G16" s="104"/>
      <c r="H16" s="104"/>
      <c r="I16" s="104"/>
      <c r="J16" s="104"/>
    </row>
    <row r="17" spans="1:14" ht="60" customHeight="1" thickBot="1" x14ac:dyDescent="0.3">
      <c r="A17" s="104" t="s">
        <v>16</v>
      </c>
      <c r="B17" s="104"/>
      <c r="C17" s="104"/>
      <c r="D17" s="104"/>
      <c r="E17" s="104"/>
      <c r="F17" s="104" t="s">
        <v>17</v>
      </c>
      <c r="G17" s="104"/>
      <c r="H17" s="104"/>
      <c r="I17" s="104"/>
      <c r="J17" s="104"/>
      <c r="N17" t="s">
        <v>67</v>
      </c>
    </row>
  </sheetData>
  <mergeCells count="11">
    <mergeCell ref="A2:J2"/>
    <mergeCell ref="I1:J1"/>
    <mergeCell ref="F4:J4"/>
    <mergeCell ref="F5:J5"/>
    <mergeCell ref="A4:E5"/>
    <mergeCell ref="A16:E16"/>
    <mergeCell ref="F16:J16"/>
    <mergeCell ref="A17:E17"/>
    <mergeCell ref="F17:J17"/>
    <mergeCell ref="A15:F15"/>
    <mergeCell ref="H15:I1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  <oddFooter>&amp;C&amp;G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6"/>
  <sheetViews>
    <sheetView zoomScale="85" zoomScaleNormal="85" zoomScalePageLayoutView="115" workbookViewId="0">
      <selection activeCell="E10" sqref="E10:F10"/>
    </sheetView>
  </sheetViews>
  <sheetFormatPr defaultRowHeight="15" x14ac:dyDescent="0.2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 x14ac:dyDescent="0.3">
      <c r="I1" s="153" t="s">
        <v>15</v>
      </c>
      <c r="J1" s="153"/>
      <c r="K1" s="153"/>
      <c r="L1" s="153"/>
    </row>
    <row r="2" spans="1:12" ht="36.75" customHeight="1" thickBot="1" x14ac:dyDescent="0.3">
      <c r="A2" s="150" t="s">
        <v>70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15.75" thickBot="1" x14ac:dyDescent="0.3">
      <c r="A3" s="31"/>
      <c r="B3" s="112"/>
      <c r="C3" s="112"/>
      <c r="D3" s="112"/>
      <c r="E3" s="112"/>
      <c r="F3" s="112"/>
      <c r="G3" s="112"/>
      <c r="H3" s="112"/>
      <c r="I3" s="112"/>
      <c r="J3" s="113"/>
      <c r="K3" s="113"/>
      <c r="L3" s="113"/>
    </row>
    <row r="4" spans="1:12" ht="16.5" thickBot="1" x14ac:dyDescent="0.3">
      <c r="A4" s="114" t="s">
        <v>11</v>
      </c>
      <c r="B4" s="115"/>
      <c r="C4" s="115"/>
      <c r="D4" s="115"/>
      <c r="E4" s="115"/>
      <c r="F4" s="115"/>
      <c r="G4" s="115"/>
      <c r="H4" s="116"/>
      <c r="I4" s="114" t="s">
        <v>71</v>
      </c>
      <c r="J4" s="115"/>
      <c r="K4" s="115"/>
      <c r="L4" s="117"/>
    </row>
    <row r="5" spans="1:12" ht="16.5" thickBot="1" x14ac:dyDescent="0.3">
      <c r="A5" s="118" t="s">
        <v>46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16.5" thickBot="1" x14ac:dyDescent="0.3">
      <c r="A6" s="121" t="s">
        <v>72</v>
      </c>
      <c r="B6" s="122"/>
      <c r="C6" s="122"/>
      <c r="D6" s="122"/>
      <c r="E6" s="122"/>
      <c r="F6" s="122"/>
      <c r="G6" s="122"/>
      <c r="H6" s="123"/>
      <c r="I6" s="124" t="s">
        <v>73</v>
      </c>
      <c r="J6" s="125"/>
      <c r="K6" s="125"/>
      <c r="L6" s="126"/>
    </row>
    <row r="7" spans="1:12" ht="16.5" thickBot="1" x14ac:dyDescent="0.3">
      <c r="A7" s="118" t="s">
        <v>41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2" s="34" customFormat="1" ht="32.25" customHeight="1" thickBot="1" x14ac:dyDescent="0.3">
      <c r="A8" s="127" t="s">
        <v>74</v>
      </c>
      <c r="B8" s="128"/>
      <c r="C8" s="127" t="s">
        <v>5</v>
      </c>
      <c r="D8" s="128"/>
      <c r="E8" s="127" t="s">
        <v>18</v>
      </c>
      <c r="F8" s="128"/>
      <c r="G8" s="127" t="s">
        <v>75</v>
      </c>
      <c r="H8" s="128"/>
      <c r="I8" s="127" t="s">
        <v>76</v>
      </c>
      <c r="J8" s="128"/>
      <c r="K8" s="127" t="s">
        <v>77</v>
      </c>
      <c r="L8" s="128"/>
    </row>
    <row r="9" spans="1:12" s="100" customFormat="1" ht="36" customHeight="1" thickBot="1" x14ac:dyDescent="0.3">
      <c r="A9" s="131" t="s">
        <v>131</v>
      </c>
      <c r="B9" s="132"/>
      <c r="C9" s="137">
        <v>43606</v>
      </c>
      <c r="D9" s="138"/>
      <c r="E9" s="139" t="s">
        <v>143</v>
      </c>
      <c r="F9" s="140"/>
      <c r="G9" s="139">
        <v>4</v>
      </c>
      <c r="H9" s="140"/>
      <c r="I9" s="129">
        <v>25000</v>
      </c>
      <c r="J9" s="130"/>
      <c r="K9" s="129">
        <f>I9*G9</f>
        <v>100000</v>
      </c>
      <c r="L9" s="130"/>
    </row>
    <row r="10" spans="1:12" ht="18" thickBot="1" x14ac:dyDescent="0.3">
      <c r="A10" s="131" t="s">
        <v>132</v>
      </c>
      <c r="B10" s="132"/>
      <c r="C10" s="133">
        <v>43615</v>
      </c>
      <c r="D10" s="134"/>
      <c r="E10" s="121" t="s">
        <v>144</v>
      </c>
      <c r="F10" s="123"/>
      <c r="G10" s="121">
        <v>1</v>
      </c>
      <c r="H10" s="123"/>
      <c r="I10" s="135">
        <v>40000</v>
      </c>
      <c r="J10" s="136"/>
      <c r="K10" s="129">
        <f t="shared" ref="K10:K12" si="0">I10*G10</f>
        <v>40000</v>
      </c>
      <c r="L10" s="130"/>
    </row>
    <row r="11" spans="1:12" ht="18" thickBot="1" x14ac:dyDescent="0.3">
      <c r="A11" s="131" t="s">
        <v>132</v>
      </c>
      <c r="B11" s="132"/>
      <c r="C11" s="133">
        <v>43615</v>
      </c>
      <c r="D11" s="134"/>
      <c r="E11" s="121" t="s">
        <v>145</v>
      </c>
      <c r="F11" s="123"/>
      <c r="G11" s="121">
        <v>1</v>
      </c>
      <c r="H11" s="123"/>
      <c r="I11" s="135">
        <v>20000</v>
      </c>
      <c r="J11" s="136"/>
      <c r="K11" s="129">
        <f t="shared" si="0"/>
        <v>20000</v>
      </c>
      <c r="L11" s="130"/>
    </row>
    <row r="12" spans="1:12" ht="18" thickBot="1" x14ac:dyDescent="0.3">
      <c r="A12" s="131" t="s">
        <v>132</v>
      </c>
      <c r="B12" s="132"/>
      <c r="C12" s="133">
        <v>43615</v>
      </c>
      <c r="D12" s="134"/>
      <c r="E12" s="121" t="s">
        <v>146</v>
      </c>
      <c r="F12" s="123"/>
      <c r="G12" s="121">
        <v>1</v>
      </c>
      <c r="H12" s="123"/>
      <c r="I12" s="135">
        <v>20000</v>
      </c>
      <c r="J12" s="136"/>
      <c r="K12" s="129">
        <f t="shared" si="0"/>
        <v>20000</v>
      </c>
      <c r="L12" s="130"/>
    </row>
    <row r="13" spans="1:12" ht="18" thickBot="1" x14ac:dyDescent="0.3">
      <c r="A13" s="131"/>
      <c r="B13" s="132"/>
      <c r="C13" s="133"/>
      <c r="D13" s="134"/>
      <c r="E13" s="121"/>
      <c r="F13" s="123"/>
      <c r="G13" s="121"/>
      <c r="H13" s="123"/>
      <c r="I13" s="135"/>
      <c r="J13" s="136"/>
      <c r="K13" s="129"/>
      <c r="L13" s="130"/>
    </row>
    <row r="14" spans="1:12" ht="18" thickBot="1" x14ac:dyDescent="0.3">
      <c r="A14" s="131"/>
      <c r="B14" s="132"/>
      <c r="C14" s="133"/>
      <c r="D14" s="134"/>
      <c r="E14" s="121"/>
      <c r="F14" s="123"/>
      <c r="G14" s="121"/>
      <c r="H14" s="123"/>
      <c r="I14" s="135"/>
      <c r="J14" s="136"/>
      <c r="K14" s="129"/>
      <c r="L14" s="130"/>
    </row>
    <row r="15" spans="1:12" ht="18" thickBot="1" x14ac:dyDescent="0.3">
      <c r="A15" s="141"/>
      <c r="B15" s="142"/>
      <c r="C15" s="133"/>
      <c r="D15" s="134"/>
      <c r="E15" s="121"/>
      <c r="F15" s="123"/>
      <c r="G15" s="124"/>
      <c r="H15" s="126"/>
      <c r="I15" s="135"/>
      <c r="J15" s="136"/>
      <c r="K15" s="135"/>
      <c r="L15" s="136"/>
    </row>
    <row r="16" spans="1:12" ht="18" thickBot="1" x14ac:dyDescent="0.3">
      <c r="A16" s="141"/>
      <c r="B16" s="142"/>
      <c r="C16" s="133"/>
      <c r="D16" s="134"/>
      <c r="E16" s="121"/>
      <c r="F16" s="123"/>
      <c r="G16" s="124"/>
      <c r="H16" s="126"/>
      <c r="I16" s="135"/>
      <c r="J16" s="136"/>
      <c r="K16" s="135"/>
      <c r="L16" s="136"/>
    </row>
    <row r="17" spans="1:12" ht="18" thickBot="1" x14ac:dyDescent="0.3">
      <c r="A17" s="141"/>
      <c r="B17" s="142"/>
      <c r="C17" s="133"/>
      <c r="D17" s="134"/>
      <c r="E17" s="121"/>
      <c r="F17" s="123"/>
      <c r="G17" s="124"/>
      <c r="H17" s="126"/>
      <c r="I17" s="135"/>
      <c r="J17" s="136"/>
      <c r="K17" s="135"/>
      <c r="L17" s="136"/>
    </row>
    <row r="18" spans="1:12" ht="18" thickBot="1" x14ac:dyDescent="0.3">
      <c r="A18" s="141"/>
      <c r="B18" s="142"/>
      <c r="C18" s="133"/>
      <c r="D18" s="134"/>
      <c r="E18" s="121"/>
      <c r="F18" s="123"/>
      <c r="G18" s="124"/>
      <c r="H18" s="126"/>
      <c r="I18" s="135"/>
      <c r="J18" s="136"/>
      <c r="K18" s="135"/>
      <c r="L18" s="136"/>
    </row>
    <row r="19" spans="1:12" ht="18" thickBot="1" x14ac:dyDescent="0.3">
      <c r="A19" s="141"/>
      <c r="B19" s="142"/>
      <c r="C19" s="133"/>
      <c r="D19" s="134"/>
      <c r="E19" s="121"/>
      <c r="F19" s="123"/>
      <c r="G19" s="124"/>
      <c r="H19" s="126"/>
      <c r="I19" s="124"/>
      <c r="J19" s="126"/>
      <c r="K19" s="124"/>
      <c r="L19" s="126"/>
    </row>
    <row r="20" spans="1:12" ht="16.5" thickBot="1" x14ac:dyDescent="0.3">
      <c r="A20" s="146" t="s">
        <v>78</v>
      </c>
      <c r="B20" s="147"/>
      <c r="C20" s="147"/>
      <c r="D20" s="147"/>
      <c r="E20" s="147"/>
      <c r="F20" s="147"/>
      <c r="G20" s="147"/>
      <c r="H20" s="147"/>
      <c r="I20" s="147"/>
      <c r="J20" s="148"/>
      <c r="K20" s="149">
        <f>SUM(K9:L19)</f>
        <v>180000</v>
      </c>
      <c r="L20" s="120"/>
    </row>
    <row r="21" spans="1:12" ht="15.75" thickBot="1" x14ac:dyDescent="0.3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2" ht="16.5" thickBot="1" x14ac:dyDescent="0.3">
      <c r="A22" s="114" t="s">
        <v>79</v>
      </c>
      <c r="B22" s="115"/>
      <c r="C22" s="115"/>
      <c r="D22" s="115"/>
      <c r="E22" s="115"/>
      <c r="F22" s="116"/>
      <c r="G22" s="114" t="s">
        <v>80</v>
      </c>
      <c r="H22" s="115"/>
      <c r="I22" s="115"/>
      <c r="J22" s="115"/>
      <c r="K22" s="115"/>
      <c r="L22" s="116"/>
    </row>
    <row r="23" spans="1:12" ht="16.5" thickBot="1" x14ac:dyDescent="0.3">
      <c r="A23" s="143" t="s">
        <v>81</v>
      </c>
      <c r="B23" s="144"/>
      <c r="C23" s="144"/>
      <c r="D23" s="144"/>
      <c r="E23" s="144"/>
      <c r="F23" s="145"/>
      <c r="G23" s="143" t="s">
        <v>82</v>
      </c>
      <c r="H23" s="144"/>
      <c r="I23" s="144"/>
      <c r="J23" s="144"/>
      <c r="K23" s="144"/>
      <c r="L23" s="145"/>
    </row>
    <row r="24" spans="1:12" ht="15.75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2"/>
    </row>
    <row r="25" spans="1:12" ht="15.7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5.7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</sheetData>
  <mergeCells count="96"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B3:C3"/>
    <mergeCell ref="D3:G3"/>
    <mergeCell ref="H3:I3"/>
    <mergeCell ref="J3:L3"/>
    <mergeCell ref="A4:H4"/>
    <mergeCell ref="I4:L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7"/>
  <sheetViews>
    <sheetView topLeftCell="A5" zoomScale="55" zoomScaleNormal="55" zoomScalePageLayoutView="25" workbookViewId="0">
      <selection activeCell="E19" sqref="E19"/>
    </sheetView>
  </sheetViews>
  <sheetFormatPr defaultRowHeight="15" x14ac:dyDescent="0.2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2"/>
  </cols>
  <sheetData>
    <row r="1" spans="1:6" s="16" customFormat="1" ht="44.1" customHeight="1" thickBot="1" x14ac:dyDescent="0.3">
      <c r="E1" s="18" t="s">
        <v>19</v>
      </c>
      <c r="F1" s="29"/>
    </row>
    <row r="2" spans="1:6" s="16" customFormat="1" ht="60" customHeight="1" thickBot="1" x14ac:dyDescent="0.3">
      <c r="A2" s="108" t="s">
        <v>37</v>
      </c>
      <c r="B2" s="109"/>
      <c r="C2" s="109"/>
      <c r="D2" s="109"/>
      <c r="E2" s="110"/>
      <c r="F2" s="29"/>
    </row>
    <row r="3" spans="1:6" s="16" customFormat="1" ht="44.1" customHeight="1" thickBot="1" x14ac:dyDescent="0.3">
      <c r="F3" s="29"/>
    </row>
    <row r="4" spans="1:6" s="16" customFormat="1" ht="44.1" customHeight="1" thickBot="1" x14ac:dyDescent="0.3">
      <c r="A4" s="167" t="s">
        <v>11</v>
      </c>
      <c r="B4" s="168"/>
      <c r="C4" s="168"/>
      <c r="D4" s="168"/>
      <c r="E4" s="17" t="s">
        <v>86</v>
      </c>
      <c r="F4" s="29"/>
    </row>
    <row r="5" spans="1:6" s="16" customFormat="1" ht="44.1" customHeight="1" x14ac:dyDescent="0.25">
      <c r="A5" s="158" t="s">
        <v>46</v>
      </c>
      <c r="B5" s="159"/>
      <c r="C5" s="159"/>
      <c r="D5" s="159"/>
      <c r="E5" s="160"/>
      <c r="F5" s="29"/>
    </row>
    <row r="6" spans="1:6" s="16" customFormat="1" ht="44.1" customHeight="1" thickBot="1" x14ac:dyDescent="0.3">
      <c r="A6" s="171" t="s">
        <v>47</v>
      </c>
      <c r="B6" s="169"/>
      <c r="C6" s="169"/>
      <c r="D6" s="169" t="s">
        <v>48</v>
      </c>
      <c r="E6" s="170"/>
      <c r="F6" s="29"/>
    </row>
    <row r="7" spans="1:6" s="16" customFormat="1" ht="44.1" customHeight="1" x14ac:dyDescent="0.25">
      <c r="A7" s="158" t="s">
        <v>38</v>
      </c>
      <c r="B7" s="159"/>
      <c r="C7" s="159"/>
      <c r="D7" s="159"/>
      <c r="E7" s="160"/>
      <c r="F7" s="29"/>
    </row>
    <row r="8" spans="1:6" s="16" customFormat="1" ht="44.1" customHeight="1" x14ac:dyDescent="0.25">
      <c r="A8" s="161" t="s">
        <v>39</v>
      </c>
      <c r="B8" s="162"/>
      <c r="C8" s="162"/>
      <c r="D8" s="162" t="s">
        <v>49</v>
      </c>
      <c r="E8" s="165"/>
      <c r="F8" s="29"/>
    </row>
    <row r="9" spans="1:6" s="16" customFormat="1" ht="44.1" customHeight="1" thickBot="1" x14ac:dyDescent="0.3">
      <c r="A9" s="163" t="s">
        <v>40</v>
      </c>
      <c r="B9" s="164"/>
      <c r="C9" s="164"/>
      <c r="D9" s="164" t="s">
        <v>84</v>
      </c>
      <c r="E9" s="166"/>
      <c r="F9" s="29"/>
    </row>
    <row r="10" spans="1:6" s="16" customFormat="1" ht="44.1" customHeight="1" x14ac:dyDescent="0.25">
      <c r="A10" s="154" t="s">
        <v>41</v>
      </c>
      <c r="B10" s="155"/>
      <c r="C10" s="155"/>
      <c r="D10" s="155"/>
      <c r="E10" s="156"/>
      <c r="F10" s="29"/>
    </row>
    <row r="11" spans="1:6" s="16" customFormat="1" ht="44.1" customHeight="1" x14ac:dyDescent="0.25">
      <c r="A11" s="35" t="s">
        <v>5</v>
      </c>
      <c r="B11" s="27" t="s">
        <v>42</v>
      </c>
      <c r="C11" s="27" t="s">
        <v>43</v>
      </c>
      <c r="D11" s="27" t="s">
        <v>44</v>
      </c>
      <c r="E11" s="36" t="s">
        <v>45</v>
      </c>
      <c r="F11" s="29"/>
    </row>
    <row r="12" spans="1:6" s="16" customFormat="1" ht="44.1" customHeight="1" x14ac:dyDescent="0.25">
      <c r="A12" s="25">
        <v>44136</v>
      </c>
      <c r="B12" s="28">
        <f>149652.2</f>
        <v>149652.20000000001</v>
      </c>
      <c r="C12" s="28">
        <f>93.45</f>
        <v>93.45</v>
      </c>
      <c r="D12" s="28">
        <v>149565.45000000001</v>
      </c>
      <c r="E12" s="37">
        <f>C12+D12-B12</f>
        <v>6.7000000000116415</v>
      </c>
      <c r="F12" s="29"/>
    </row>
    <row r="13" spans="1:6" s="16" customFormat="1" ht="44.1" customHeight="1" thickBot="1" x14ac:dyDescent="0.3">
      <c r="A13" s="25">
        <v>44166</v>
      </c>
      <c r="B13" s="28">
        <f>D12</f>
        <v>149565.45000000001</v>
      </c>
      <c r="C13" s="26">
        <f>93.45+149466.3</f>
        <v>149559.75</v>
      </c>
      <c r="D13" s="26">
        <v>16.87</v>
      </c>
      <c r="E13" s="37">
        <f t="shared" ref="E13" si="0">C13+D13-B13</f>
        <v>11.169999999983702</v>
      </c>
      <c r="F13" s="29"/>
    </row>
    <row r="14" spans="1:6" s="16" customFormat="1" ht="44.1" customHeight="1" thickBot="1" x14ac:dyDescent="0.3">
      <c r="A14" s="157" t="s">
        <v>50</v>
      </c>
      <c r="B14" s="157"/>
      <c r="C14" s="157"/>
      <c r="D14" s="157"/>
      <c r="E14" s="20">
        <f>SUM(E12:E13)</f>
        <v>17.869999999995343</v>
      </c>
      <c r="F14" s="29"/>
    </row>
    <row r="15" spans="1:6" s="16" customFormat="1" ht="44.1" customHeight="1" thickBot="1" x14ac:dyDescent="0.3">
      <c r="F15" s="29"/>
    </row>
    <row r="16" spans="1:6" s="16" customFormat="1" ht="44.1" customHeight="1" thickBot="1" x14ac:dyDescent="0.3">
      <c r="A16" s="104" t="s">
        <v>11</v>
      </c>
      <c r="B16" s="104"/>
      <c r="C16" s="104"/>
      <c r="D16" s="104" t="s">
        <v>12</v>
      </c>
      <c r="E16" s="104"/>
      <c r="F16" s="29"/>
    </row>
    <row r="17" spans="1:6" s="16" customFormat="1" ht="44.1" customHeight="1" thickBot="1" x14ac:dyDescent="0.3">
      <c r="A17" s="104" t="s">
        <v>51</v>
      </c>
      <c r="B17" s="104"/>
      <c r="C17" s="104"/>
      <c r="D17" s="104" t="s">
        <v>52</v>
      </c>
      <c r="E17" s="104"/>
      <c r="F17" s="29"/>
    </row>
  </sheetData>
  <mergeCells count="16">
    <mergeCell ref="A2:E2"/>
    <mergeCell ref="A4:D4"/>
    <mergeCell ref="A5:E5"/>
    <mergeCell ref="D6:E6"/>
    <mergeCell ref="A6:C6"/>
    <mergeCell ref="A7:E7"/>
    <mergeCell ref="A8:C8"/>
    <mergeCell ref="A9:C9"/>
    <mergeCell ref="D8:E8"/>
    <mergeCell ref="D9:E9"/>
    <mergeCell ref="A10:E10"/>
    <mergeCell ref="A14:D14"/>
    <mergeCell ref="A16:C16"/>
    <mergeCell ref="A17:C17"/>
    <mergeCell ref="D16:E16"/>
    <mergeCell ref="D17:E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6"/>
  <sheetViews>
    <sheetView tabSelected="1" zoomScale="55" zoomScaleNormal="55" zoomScalePageLayoutView="55" workbookViewId="0">
      <selection activeCell="J14" sqref="J14"/>
    </sheetView>
  </sheetViews>
  <sheetFormatPr defaultRowHeight="15" x14ac:dyDescent="0.2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2" customWidth="1"/>
  </cols>
  <sheetData>
    <row r="1" spans="1:8" ht="39.950000000000003" customHeight="1" thickBot="1" x14ac:dyDescent="0.3">
      <c r="D1" s="18" t="s">
        <v>36</v>
      </c>
    </row>
    <row r="2" spans="1:8" s="5" customFormat="1" ht="60" customHeight="1" thickBot="1" x14ac:dyDescent="0.3">
      <c r="A2" s="108" t="s">
        <v>68</v>
      </c>
      <c r="B2" s="109"/>
      <c r="C2" s="109"/>
      <c r="D2" s="110"/>
      <c r="H2" s="21"/>
    </row>
    <row r="3" spans="1:8" s="5" customFormat="1" ht="39.950000000000003" customHeight="1" thickBot="1" x14ac:dyDescent="0.3">
      <c r="A3" s="192" t="s">
        <v>20</v>
      </c>
      <c r="B3" s="192"/>
      <c r="C3" s="192"/>
      <c r="D3" s="192"/>
      <c r="H3" s="21"/>
    </row>
    <row r="4" spans="1:8" s="5" customFormat="1" ht="39.950000000000003" customHeight="1" thickBot="1" x14ac:dyDescent="0.3">
      <c r="A4" s="104" t="s">
        <v>11</v>
      </c>
      <c r="B4" s="104"/>
      <c r="C4" s="104"/>
      <c r="D4" s="6" t="s">
        <v>10</v>
      </c>
      <c r="H4" s="21"/>
    </row>
    <row r="5" spans="1:8" s="5" customFormat="1" ht="39.950000000000003" customHeight="1" thickBot="1" x14ac:dyDescent="0.3">
      <c r="A5" s="104"/>
      <c r="B5" s="104"/>
      <c r="C5" s="104"/>
      <c r="D5" s="6" t="s">
        <v>9</v>
      </c>
      <c r="H5" s="21"/>
    </row>
    <row r="6" spans="1:8" s="5" customFormat="1" ht="39.950000000000003" customHeight="1" x14ac:dyDescent="0.25">
      <c r="A6" s="185" t="s">
        <v>21</v>
      </c>
      <c r="B6" s="185"/>
      <c r="C6" s="185" t="s">
        <v>26</v>
      </c>
      <c r="D6" s="185"/>
      <c r="H6" s="21"/>
    </row>
    <row r="7" spans="1:8" s="5" customFormat="1" ht="39.950000000000003" customHeight="1" thickBot="1" x14ac:dyDescent="0.3">
      <c r="A7" s="186" t="s">
        <v>151</v>
      </c>
      <c r="B7" s="186"/>
      <c r="C7" s="186" t="s">
        <v>152</v>
      </c>
      <c r="D7" s="186"/>
      <c r="H7" s="21"/>
    </row>
    <row r="8" spans="1:8" s="5" customFormat="1" ht="39.950000000000003" customHeight="1" thickBot="1" x14ac:dyDescent="0.3">
      <c r="A8" s="193" t="s">
        <v>27</v>
      </c>
      <c r="B8" s="193"/>
      <c r="C8" s="193" t="s">
        <v>6</v>
      </c>
      <c r="D8" s="193"/>
      <c r="H8" s="21"/>
    </row>
    <row r="9" spans="1:8" s="5" customFormat="1" ht="39.950000000000003" customHeight="1" x14ac:dyDescent="0.25">
      <c r="A9" s="9" t="s">
        <v>85</v>
      </c>
      <c r="B9" s="10" t="s">
        <v>153</v>
      </c>
      <c r="C9" s="179">
        <v>150000</v>
      </c>
      <c r="D9" s="180"/>
      <c r="H9" s="21"/>
    </row>
    <row r="10" spans="1:8" s="5" customFormat="1" ht="39.950000000000003" customHeight="1" x14ac:dyDescent="0.25">
      <c r="A10" s="7" t="s">
        <v>28</v>
      </c>
      <c r="B10" s="8" t="s">
        <v>157</v>
      </c>
      <c r="C10" s="181">
        <v>0</v>
      </c>
      <c r="D10" s="182"/>
      <c r="H10" s="21"/>
    </row>
    <row r="11" spans="1:8" s="5" customFormat="1" ht="39.950000000000003" customHeight="1" x14ac:dyDescent="0.25">
      <c r="A11" s="7" t="s">
        <v>29</v>
      </c>
      <c r="B11" s="8" t="s">
        <v>154</v>
      </c>
      <c r="C11" s="181">
        <v>533.70000000000005</v>
      </c>
      <c r="D11" s="182"/>
      <c r="H11" s="21"/>
    </row>
    <row r="12" spans="1:8" s="5" customFormat="1" ht="39.950000000000003" customHeight="1" thickBot="1" x14ac:dyDescent="0.3">
      <c r="A12" s="11" t="s">
        <v>30</v>
      </c>
      <c r="B12" s="12" t="s">
        <v>155</v>
      </c>
      <c r="C12" s="183">
        <v>17.87</v>
      </c>
      <c r="D12" s="184"/>
      <c r="G12" s="21"/>
      <c r="H12" s="21"/>
    </row>
    <row r="13" spans="1:8" s="5" customFormat="1" ht="39.950000000000003" customHeight="1" thickBot="1" x14ac:dyDescent="0.3">
      <c r="A13" s="188" t="s">
        <v>31</v>
      </c>
      <c r="B13" s="188"/>
      <c r="C13" s="187">
        <f>C9+C10+C12+C11</f>
        <v>150551.57</v>
      </c>
      <c r="D13" s="187"/>
      <c r="H13" s="21"/>
    </row>
    <row r="14" spans="1:8" s="5" customFormat="1" ht="39.950000000000003" customHeight="1" thickBot="1" x14ac:dyDescent="0.3">
      <c r="A14" s="189" t="s">
        <v>32</v>
      </c>
      <c r="B14" s="190"/>
      <c r="C14" s="190"/>
      <c r="D14" s="191"/>
      <c r="G14" s="21"/>
      <c r="H14" s="21"/>
    </row>
    <row r="15" spans="1:8" s="5" customFormat="1" ht="39.950000000000003" customHeight="1" x14ac:dyDescent="0.25">
      <c r="A15" s="287" t="s">
        <v>18</v>
      </c>
      <c r="B15" s="288"/>
      <c r="C15" s="289"/>
      <c r="D15" s="13" t="s">
        <v>8</v>
      </c>
      <c r="H15" s="21"/>
    </row>
    <row r="16" spans="1:8" s="5" customFormat="1" ht="39.950000000000003" customHeight="1" x14ac:dyDescent="0.25">
      <c r="A16" s="172" t="s">
        <v>134</v>
      </c>
      <c r="B16" s="173"/>
      <c r="C16" s="173"/>
      <c r="D16" s="174"/>
      <c r="H16" s="21"/>
    </row>
    <row r="17" spans="1:8" s="5" customFormat="1" ht="39.950000000000003" customHeight="1" x14ac:dyDescent="0.25">
      <c r="A17" s="290" t="s">
        <v>156</v>
      </c>
      <c r="B17" s="291"/>
      <c r="C17" s="292"/>
      <c r="D17" s="23">
        <v>150000</v>
      </c>
      <c r="H17" s="21"/>
    </row>
    <row r="18" spans="1:8" s="5" customFormat="1" ht="39.950000000000003" customHeight="1" x14ac:dyDescent="0.25">
      <c r="A18" s="172" t="s">
        <v>22</v>
      </c>
      <c r="B18" s="173"/>
      <c r="C18" s="173"/>
      <c r="D18" s="174"/>
      <c r="H18" s="21"/>
    </row>
    <row r="19" spans="1:8" s="5" customFormat="1" ht="39.950000000000003" customHeight="1" thickBot="1" x14ac:dyDescent="0.3">
      <c r="A19" s="293" t="s">
        <v>23</v>
      </c>
      <c r="B19" s="294"/>
      <c r="C19" s="295"/>
      <c r="D19" s="24">
        <f>86.7*4+93.45+93.45</f>
        <v>533.70000000000005</v>
      </c>
      <c r="H19" s="21"/>
    </row>
    <row r="20" spans="1:8" s="5" customFormat="1" ht="39.950000000000003" customHeight="1" thickBot="1" x14ac:dyDescent="0.3">
      <c r="A20" s="296" t="s">
        <v>24</v>
      </c>
      <c r="B20" s="297"/>
      <c r="C20" s="298"/>
      <c r="D20" s="14">
        <f>D17+D19</f>
        <v>150533.70000000001</v>
      </c>
      <c r="H20" s="21"/>
    </row>
    <row r="21" spans="1:8" s="5" customFormat="1" ht="39.950000000000003" customHeight="1" thickBot="1" x14ac:dyDescent="0.3">
      <c r="A21" s="175" t="s">
        <v>25</v>
      </c>
      <c r="B21" s="175"/>
      <c r="C21" s="175"/>
      <c r="D21" s="14">
        <f>C13-D20</f>
        <v>17.869999999995343</v>
      </c>
      <c r="E21" s="30"/>
      <c r="H21" s="21"/>
    </row>
    <row r="22" spans="1:8" ht="15.75" thickBot="1" x14ac:dyDescent="0.3">
      <c r="G22" s="5"/>
    </row>
    <row r="23" spans="1:8" ht="39.950000000000003" customHeight="1" thickBot="1" x14ac:dyDescent="0.3">
      <c r="A23" s="178" t="s">
        <v>33</v>
      </c>
      <c r="B23" s="178"/>
      <c r="C23" s="178" t="s">
        <v>12</v>
      </c>
      <c r="D23" s="178"/>
      <c r="G23" s="5"/>
    </row>
    <row r="24" spans="1:8" ht="60" customHeight="1" thickBot="1" x14ac:dyDescent="0.3">
      <c r="A24" s="176" t="s">
        <v>34</v>
      </c>
      <c r="B24" s="177"/>
      <c r="C24" s="176" t="s">
        <v>35</v>
      </c>
      <c r="D24" s="176"/>
      <c r="G24" s="5"/>
    </row>
    <row r="25" spans="1:8" x14ac:dyDescent="0.25">
      <c r="G25" s="5"/>
    </row>
    <row r="26" spans="1:8" x14ac:dyDescent="0.25">
      <c r="G26" s="5"/>
    </row>
  </sheetData>
  <mergeCells count="27">
    <mergeCell ref="A17:C17"/>
    <mergeCell ref="A19:C19"/>
    <mergeCell ref="A20:C20"/>
    <mergeCell ref="C13:D13"/>
    <mergeCell ref="A13:B13"/>
    <mergeCell ref="A14:D14"/>
    <mergeCell ref="A3:D3"/>
    <mergeCell ref="A16:D16"/>
    <mergeCell ref="A8:B8"/>
    <mergeCell ref="C8:D8"/>
    <mergeCell ref="A6:B6"/>
    <mergeCell ref="A15:C15"/>
    <mergeCell ref="A18:D18"/>
    <mergeCell ref="A21:C21"/>
    <mergeCell ref="A2:D2"/>
    <mergeCell ref="A24:B24"/>
    <mergeCell ref="C24:D24"/>
    <mergeCell ref="A23:B23"/>
    <mergeCell ref="C23:D23"/>
    <mergeCell ref="C9:D9"/>
    <mergeCell ref="C10:D10"/>
    <mergeCell ref="C11:D11"/>
    <mergeCell ref="C12:D12"/>
    <mergeCell ref="A4:C5"/>
    <mergeCell ref="C6:D6"/>
    <mergeCell ref="A7:B7"/>
    <mergeCell ref="C7:D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D1F5-1AE6-43BD-AD16-B5FDFF7B116C}">
  <dimension ref="L13:M18"/>
  <sheetViews>
    <sheetView workbookViewId="0">
      <selection activeCell="L13" sqref="L13:M18"/>
    </sheetView>
  </sheetViews>
  <sheetFormatPr defaultRowHeight="15" x14ac:dyDescent="0.25"/>
  <cols>
    <col min="12" max="12" width="14.28515625" bestFit="1" customWidth="1"/>
    <col min="13" max="13" width="13.85546875" customWidth="1"/>
  </cols>
  <sheetData>
    <row r="13" spans="12:13" x14ac:dyDescent="0.25">
      <c r="L13" s="93"/>
      <c r="M13" s="93"/>
    </row>
    <row r="14" spans="12:13" x14ac:dyDescent="0.25">
      <c r="L14" s="93"/>
      <c r="M14" s="93"/>
    </row>
    <row r="15" spans="12:13" x14ac:dyDescent="0.25">
      <c r="L15" s="93"/>
      <c r="M15" s="93"/>
    </row>
    <row r="16" spans="12:13" x14ac:dyDescent="0.25">
      <c r="L16" s="93"/>
      <c r="M16" s="93"/>
    </row>
    <row r="17" spans="12:13" x14ac:dyDescent="0.25">
      <c r="L17" s="93"/>
      <c r="M17" s="93"/>
    </row>
    <row r="18" spans="12:13" x14ac:dyDescent="0.25">
      <c r="M18" s="2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J27"/>
  <sheetViews>
    <sheetView zoomScale="70" zoomScaleNormal="70" zoomScalePageLayoutView="10" workbookViewId="0">
      <selection activeCell="H9" sqref="H9"/>
    </sheetView>
  </sheetViews>
  <sheetFormatPr defaultRowHeight="12.75" x14ac:dyDescent="0.25"/>
  <cols>
    <col min="1" max="1" width="18.42578125" style="38" customWidth="1"/>
    <col min="2" max="2" width="55.28515625" style="38" customWidth="1"/>
    <col min="3" max="3" width="6" style="38" customWidth="1"/>
    <col min="4" max="4" width="9.5703125" style="38" customWidth="1"/>
    <col min="5" max="5" width="17.42578125" style="38" customWidth="1"/>
    <col min="6" max="6" width="15.85546875" style="38" customWidth="1"/>
    <col min="7" max="7" width="16.42578125" style="38" customWidth="1"/>
    <col min="8" max="8" width="20.85546875" style="38" customWidth="1"/>
    <col min="9" max="9" width="17.28515625" style="38" bestFit="1" customWidth="1"/>
    <col min="10" max="10" width="16.42578125" style="38" customWidth="1"/>
    <col min="11" max="16384" width="9.140625" style="38"/>
  </cols>
  <sheetData>
    <row r="1" spans="1:10" ht="30" customHeight="1" thickBot="1" x14ac:dyDescent="0.3">
      <c r="I1" s="192" t="s">
        <v>53</v>
      </c>
      <c r="J1" s="192"/>
    </row>
    <row r="2" spans="1:10" s="39" customFormat="1" ht="41.25" customHeight="1" thickBot="1" x14ac:dyDescent="0.3">
      <c r="A2" s="235" t="s">
        <v>96</v>
      </c>
      <c r="B2" s="236"/>
      <c r="C2" s="236"/>
      <c r="D2" s="236"/>
      <c r="E2" s="236"/>
      <c r="F2" s="236"/>
      <c r="G2" s="236"/>
      <c r="H2" s="236"/>
      <c r="I2" s="236"/>
      <c r="J2" s="237"/>
    </row>
    <row r="3" spans="1:10" s="39" customFormat="1" ht="35.1" customHeight="1" thickBot="1" x14ac:dyDescent="0.3">
      <c r="A3" s="238" t="s">
        <v>124</v>
      </c>
      <c r="B3" s="239"/>
      <c r="C3" s="239"/>
      <c r="D3" s="239"/>
      <c r="E3" s="240"/>
      <c r="F3" s="238" t="s">
        <v>125</v>
      </c>
      <c r="G3" s="239"/>
      <c r="H3" s="239"/>
      <c r="I3" s="239"/>
      <c r="J3" s="240"/>
    </row>
    <row r="4" spans="1:10" s="39" customFormat="1" ht="35.1" customHeight="1" thickBot="1" x14ac:dyDescent="0.3">
      <c r="A4" s="241" t="s">
        <v>113</v>
      </c>
      <c r="B4" s="242"/>
      <c r="C4" s="243"/>
      <c r="D4" s="231" t="s">
        <v>112</v>
      </c>
      <c r="E4" s="232"/>
      <c r="F4" s="232"/>
      <c r="G4" s="233"/>
      <c r="H4" s="231" t="s">
        <v>127</v>
      </c>
      <c r="I4" s="232"/>
      <c r="J4" s="233"/>
    </row>
    <row r="5" spans="1:10" s="39" customFormat="1" ht="35.1" customHeight="1" x14ac:dyDescent="0.25">
      <c r="A5" s="80" t="s">
        <v>111</v>
      </c>
      <c r="B5" s="196" t="s">
        <v>110</v>
      </c>
      <c r="C5" s="197"/>
      <c r="D5" s="234" t="s">
        <v>95</v>
      </c>
      <c r="E5" s="234"/>
      <c r="F5" s="79" t="s">
        <v>94</v>
      </c>
      <c r="G5" s="78" t="s">
        <v>93</v>
      </c>
      <c r="H5" s="77" t="s">
        <v>92</v>
      </c>
      <c r="I5" s="211" t="s">
        <v>91</v>
      </c>
      <c r="J5" s="213"/>
    </row>
    <row r="6" spans="1:10" s="39" customFormat="1" ht="35.1" customHeight="1" x14ac:dyDescent="0.25">
      <c r="A6" s="76">
        <v>1</v>
      </c>
      <c r="B6" s="194" t="s">
        <v>135</v>
      </c>
      <c r="C6" s="195"/>
      <c r="D6" s="194" t="s">
        <v>138</v>
      </c>
      <c r="E6" s="195"/>
      <c r="F6" s="74" t="s">
        <v>139</v>
      </c>
      <c r="G6" s="75"/>
      <c r="H6" s="101">
        <v>43511</v>
      </c>
      <c r="I6" s="229"/>
      <c r="J6" s="230"/>
    </row>
    <row r="7" spans="1:10" s="39" customFormat="1" ht="35.1" customHeight="1" x14ac:dyDescent="0.25">
      <c r="A7" s="76">
        <v>2</v>
      </c>
      <c r="B7" s="194" t="s">
        <v>136</v>
      </c>
      <c r="C7" s="195"/>
      <c r="D7" s="194" t="s">
        <v>138</v>
      </c>
      <c r="E7" s="195"/>
      <c r="F7" s="74" t="s">
        <v>140</v>
      </c>
      <c r="G7" s="75"/>
      <c r="H7" s="101">
        <v>43554</v>
      </c>
      <c r="I7" s="229"/>
      <c r="J7" s="230"/>
    </row>
    <row r="8" spans="1:10" s="39" customFormat="1" ht="35.1" customHeight="1" thickBot="1" x14ac:dyDescent="0.3">
      <c r="A8" s="73">
        <v>3</v>
      </c>
      <c r="B8" s="201" t="s">
        <v>137</v>
      </c>
      <c r="C8" s="202"/>
      <c r="D8" s="194" t="s">
        <v>138</v>
      </c>
      <c r="E8" s="195"/>
      <c r="F8" s="72" t="s">
        <v>141</v>
      </c>
      <c r="G8" s="71"/>
      <c r="H8" s="102">
        <v>43580</v>
      </c>
      <c r="I8" s="214"/>
      <c r="J8" s="216"/>
    </row>
    <row r="9" spans="1:10" s="39" customFormat="1" ht="35.1" customHeight="1" thickBot="1" x14ac:dyDescent="0.3">
      <c r="B9" s="70"/>
      <c r="C9" s="70"/>
      <c r="D9" s="70"/>
      <c r="E9" s="70"/>
      <c r="F9" s="69"/>
      <c r="G9" s="69"/>
      <c r="H9" s="69"/>
      <c r="I9" s="68"/>
      <c r="J9" s="67"/>
    </row>
    <row r="10" spans="1:10" s="39" customFormat="1" ht="35.1" customHeight="1" x14ac:dyDescent="0.25">
      <c r="A10" s="203" t="s">
        <v>109</v>
      </c>
      <c r="B10" s="207" t="s">
        <v>108</v>
      </c>
      <c r="C10" s="205" t="s">
        <v>90</v>
      </c>
      <c r="D10" s="207" t="s">
        <v>107</v>
      </c>
      <c r="E10" s="203" t="str">
        <f>B6</f>
        <v>IMPORTADORA VEÍCULOS</v>
      </c>
      <c r="F10" s="224"/>
      <c r="G10" s="226" t="str">
        <f>B7</f>
        <v>GOLD CAR</v>
      </c>
      <c r="H10" s="227"/>
      <c r="I10" s="203" t="str">
        <f>B8</f>
        <v>CARDOSO VEICULOS</v>
      </c>
      <c r="J10" s="224"/>
    </row>
    <row r="11" spans="1:10" s="39" customFormat="1" ht="35.1" customHeight="1" thickBot="1" x14ac:dyDescent="0.3">
      <c r="A11" s="204"/>
      <c r="B11" s="208"/>
      <c r="C11" s="206"/>
      <c r="D11" s="208"/>
      <c r="E11" s="64" t="s">
        <v>83</v>
      </c>
      <c r="F11" s="63" t="s">
        <v>106</v>
      </c>
      <c r="G11" s="66" t="s">
        <v>83</v>
      </c>
      <c r="H11" s="65" t="s">
        <v>106</v>
      </c>
      <c r="I11" s="64" t="s">
        <v>83</v>
      </c>
      <c r="J11" s="63" t="s">
        <v>106</v>
      </c>
    </row>
    <row r="12" spans="1:10" s="39" customFormat="1" ht="35.1" customHeight="1" x14ac:dyDescent="0.25">
      <c r="A12" s="61" t="s">
        <v>105</v>
      </c>
      <c r="B12" s="62" t="s">
        <v>144</v>
      </c>
      <c r="C12" s="61" t="s">
        <v>90</v>
      </c>
      <c r="D12" s="60">
        <v>1</v>
      </c>
      <c r="E12" s="59">
        <v>100000</v>
      </c>
      <c r="F12" s="47">
        <f t="shared" ref="F12:F16" si="0">D12*E12</f>
        <v>100000</v>
      </c>
      <c r="G12" s="58">
        <v>115000</v>
      </c>
      <c r="H12" s="46">
        <f t="shared" ref="H12:H16" si="1">D12*G12</f>
        <v>115000</v>
      </c>
      <c r="I12" s="57">
        <v>120000</v>
      </c>
      <c r="J12" s="56">
        <f>D12*I12</f>
        <v>120000</v>
      </c>
    </row>
    <row r="13" spans="1:10" s="39" customFormat="1" ht="35.1" customHeight="1" x14ac:dyDescent="0.25">
      <c r="A13" s="53" t="s">
        <v>104</v>
      </c>
      <c r="B13" s="55"/>
      <c r="C13" s="53"/>
      <c r="D13" s="52"/>
      <c r="E13" s="51"/>
      <c r="F13" s="47">
        <f t="shared" si="0"/>
        <v>0</v>
      </c>
      <c r="G13" s="50"/>
      <c r="H13" s="46">
        <f t="shared" si="1"/>
        <v>0</v>
      </c>
      <c r="I13" s="49"/>
      <c r="J13" s="48">
        <f t="shared" ref="J13:J16" si="2">I13*B13</f>
        <v>0</v>
      </c>
    </row>
    <row r="14" spans="1:10" s="39" customFormat="1" ht="35.1" customHeight="1" x14ac:dyDescent="0.25">
      <c r="A14" s="53" t="s">
        <v>103</v>
      </c>
      <c r="B14" s="55"/>
      <c r="C14" s="53"/>
      <c r="D14" s="52"/>
      <c r="E14" s="51"/>
      <c r="F14" s="47">
        <f t="shared" si="0"/>
        <v>0</v>
      </c>
      <c r="G14" s="50"/>
      <c r="H14" s="46">
        <f t="shared" si="1"/>
        <v>0</v>
      </c>
      <c r="I14" s="49"/>
      <c r="J14" s="48">
        <f t="shared" si="2"/>
        <v>0</v>
      </c>
    </row>
    <row r="15" spans="1:10" s="39" customFormat="1" ht="35.1" customHeight="1" x14ac:dyDescent="0.25">
      <c r="A15" s="53" t="s">
        <v>102</v>
      </c>
      <c r="B15" s="54"/>
      <c r="C15" s="53"/>
      <c r="D15" s="52"/>
      <c r="E15" s="51"/>
      <c r="F15" s="47">
        <f t="shared" si="0"/>
        <v>0</v>
      </c>
      <c r="G15" s="50"/>
      <c r="H15" s="46">
        <f t="shared" si="1"/>
        <v>0</v>
      </c>
      <c r="I15" s="49"/>
      <c r="J15" s="48">
        <f t="shared" si="2"/>
        <v>0</v>
      </c>
    </row>
    <row r="16" spans="1:10" s="39" customFormat="1" ht="35.1" customHeight="1" thickBot="1" x14ac:dyDescent="0.3">
      <c r="A16" s="53" t="s">
        <v>101</v>
      </c>
      <c r="B16" s="54"/>
      <c r="C16" s="53"/>
      <c r="D16" s="52"/>
      <c r="E16" s="51"/>
      <c r="F16" s="47">
        <f t="shared" si="0"/>
        <v>0</v>
      </c>
      <c r="G16" s="50"/>
      <c r="H16" s="46">
        <f t="shared" si="1"/>
        <v>0</v>
      </c>
      <c r="I16" s="49"/>
      <c r="J16" s="48">
        <f t="shared" si="2"/>
        <v>0</v>
      </c>
    </row>
    <row r="17" spans="1:10" s="39" customFormat="1" ht="35.1" customHeight="1" thickBot="1" x14ac:dyDescent="0.3">
      <c r="A17" s="198" t="s">
        <v>100</v>
      </c>
      <c r="B17" s="199"/>
      <c r="C17" s="199"/>
      <c r="D17" s="200"/>
      <c r="E17" s="217">
        <f>SUM(F12:F16)</f>
        <v>100000</v>
      </c>
      <c r="F17" s="218"/>
      <c r="G17" s="219">
        <f>SUM(H12:H16)</f>
        <v>115000</v>
      </c>
      <c r="H17" s="220"/>
      <c r="I17" s="217">
        <f>SUM(J12:J16)</f>
        <v>120000</v>
      </c>
      <c r="J17" s="218"/>
    </row>
    <row r="18" spans="1:10" s="39" customFormat="1" ht="35.1" customHeight="1" thickBot="1" x14ac:dyDescent="0.3">
      <c r="A18" s="44"/>
      <c r="B18" s="210" t="s">
        <v>99</v>
      </c>
      <c r="C18" s="210"/>
      <c r="D18" s="210"/>
      <c r="E18" s="210"/>
      <c r="F18" s="210"/>
      <c r="G18" s="210"/>
      <c r="H18" s="210"/>
      <c r="I18" s="210"/>
    </row>
    <row r="19" spans="1:10" s="39" customFormat="1" ht="35.1" customHeight="1" x14ac:dyDescent="0.25">
      <c r="A19" s="211" t="s">
        <v>89</v>
      </c>
      <c r="B19" s="212"/>
      <c r="C19" s="212"/>
      <c r="D19" s="212"/>
      <c r="E19" s="212"/>
      <c r="F19" s="213"/>
      <c r="G19" s="221" t="s">
        <v>98</v>
      </c>
      <c r="H19" s="222"/>
      <c r="I19" s="222"/>
      <c r="J19" s="223"/>
    </row>
    <row r="20" spans="1:10" s="39" customFormat="1" ht="35.1" customHeight="1" thickBot="1" x14ac:dyDescent="0.3">
      <c r="A20" s="214" t="str">
        <f>E10</f>
        <v>IMPORTADORA VEÍCULOS</v>
      </c>
      <c r="B20" s="215"/>
      <c r="C20" s="215"/>
      <c r="D20" s="215"/>
      <c r="E20" s="215"/>
      <c r="F20" s="216"/>
      <c r="G20" s="228">
        <f>E17</f>
        <v>100000</v>
      </c>
      <c r="H20" s="215"/>
      <c r="I20" s="215"/>
      <c r="J20" s="216"/>
    </row>
    <row r="21" spans="1:10" s="39" customFormat="1" ht="35.1" customHeight="1" x14ac:dyDescent="0.25">
      <c r="A21" s="45"/>
      <c r="B21" s="45"/>
      <c r="C21" s="45"/>
      <c r="D21" s="45"/>
      <c r="F21" s="44"/>
      <c r="G21" s="43"/>
      <c r="H21" s="43"/>
      <c r="I21" s="42"/>
    </row>
    <row r="22" spans="1:10" s="39" customFormat="1" ht="35.1" customHeight="1" x14ac:dyDescent="0.25">
      <c r="A22" s="44"/>
      <c r="B22" s="44" t="s">
        <v>97</v>
      </c>
      <c r="C22" s="45"/>
      <c r="D22" s="45"/>
      <c r="F22" s="44"/>
      <c r="G22" s="43"/>
      <c r="H22" s="43"/>
      <c r="I22" s="42"/>
    </row>
    <row r="23" spans="1:10" s="39" customFormat="1" ht="35.1" customHeight="1" x14ac:dyDescent="0.25">
      <c r="A23" s="43"/>
      <c r="B23" s="43"/>
      <c r="D23" s="40"/>
      <c r="I23" s="42"/>
    </row>
    <row r="24" spans="1:10" s="39" customFormat="1" ht="35.1" customHeight="1" thickBot="1" x14ac:dyDescent="0.3">
      <c r="B24" s="41"/>
      <c r="D24" s="40"/>
      <c r="E24" s="225"/>
      <c r="F24" s="225"/>
      <c r="G24" s="225"/>
      <c r="I24" s="209"/>
      <c r="J24" s="209"/>
    </row>
    <row r="25" spans="1:10" s="39" customFormat="1" ht="35.1" customHeight="1" x14ac:dyDescent="0.25">
      <c r="A25" s="210" t="s">
        <v>88</v>
      </c>
      <c r="B25" s="210"/>
      <c r="C25" s="210"/>
      <c r="D25" s="40"/>
      <c r="E25" s="210" t="s">
        <v>14</v>
      </c>
      <c r="F25" s="210"/>
      <c r="G25" s="210"/>
      <c r="I25" s="210"/>
      <c r="J25" s="210"/>
    </row>
    <row r="26" spans="1:10" s="39" customFormat="1" ht="35.1" customHeight="1" x14ac:dyDescent="0.25">
      <c r="A26" s="209" t="s">
        <v>114</v>
      </c>
      <c r="B26" s="209"/>
      <c r="C26" s="209"/>
      <c r="D26" s="40"/>
      <c r="E26" s="209" t="s">
        <v>114</v>
      </c>
      <c r="F26" s="209"/>
      <c r="G26" s="209"/>
      <c r="I26" s="209"/>
      <c r="J26" s="209"/>
    </row>
    <row r="27" spans="1:10" s="39" customFormat="1" ht="35.1" customHeight="1" x14ac:dyDescent="0.25">
      <c r="D27" s="40"/>
    </row>
  </sheetData>
  <mergeCells count="43">
    <mergeCell ref="I1:J1"/>
    <mergeCell ref="A2:J2"/>
    <mergeCell ref="A3:E3"/>
    <mergeCell ref="F3:J3"/>
    <mergeCell ref="A4:C4"/>
    <mergeCell ref="I6:J6"/>
    <mergeCell ref="I7:J7"/>
    <mergeCell ref="H4:J4"/>
    <mergeCell ref="D4:G4"/>
    <mergeCell ref="I5:J5"/>
    <mergeCell ref="D7:E7"/>
    <mergeCell ref="D6:E6"/>
    <mergeCell ref="D5:E5"/>
    <mergeCell ref="I10:J10"/>
    <mergeCell ref="E25:G25"/>
    <mergeCell ref="I25:J25"/>
    <mergeCell ref="E24:G24"/>
    <mergeCell ref="G10:H10"/>
    <mergeCell ref="G20:J20"/>
    <mergeCell ref="E10:F10"/>
    <mergeCell ref="E26:G26"/>
    <mergeCell ref="B7:C7"/>
    <mergeCell ref="B18:I18"/>
    <mergeCell ref="A26:C26"/>
    <mergeCell ref="A19:F19"/>
    <mergeCell ref="A20:F20"/>
    <mergeCell ref="I26:J26"/>
    <mergeCell ref="I24:J24"/>
    <mergeCell ref="D8:E8"/>
    <mergeCell ref="I8:J8"/>
    <mergeCell ref="A25:C25"/>
    <mergeCell ref="I17:J17"/>
    <mergeCell ref="G17:H17"/>
    <mergeCell ref="E17:F17"/>
    <mergeCell ref="D10:D11"/>
    <mergeCell ref="G19:J19"/>
    <mergeCell ref="B6:C6"/>
    <mergeCell ref="B5:C5"/>
    <mergeCell ref="A17:D17"/>
    <mergeCell ref="B8:C8"/>
    <mergeCell ref="A10:A11"/>
    <mergeCell ref="C10:C11"/>
    <mergeCell ref="B10:B11"/>
  </mergeCells>
  <printOptions horizontalCentered="1"/>
  <pageMargins left="0.23622047244094491" right="0.15748031496062992" top="0.27559055118110237" bottom="0.19685039370078741" header="0.19685039370078741" footer="0.19685039370078741"/>
  <pageSetup paperSize="9" scale="5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U14"/>
  <sheetViews>
    <sheetView zoomScale="50" zoomScaleNormal="50" zoomScalePageLayoutView="70" workbookViewId="0">
      <selection activeCell="A9" sqref="A9:P9"/>
    </sheetView>
  </sheetViews>
  <sheetFormatPr defaultRowHeight="15" x14ac:dyDescent="0.25"/>
  <sheetData>
    <row r="1" spans="1:21" s="16" customFormat="1" ht="45.95" customHeight="1" thickBot="1" x14ac:dyDescent="0.3">
      <c r="S1" s="280" t="s">
        <v>126</v>
      </c>
      <c r="T1" s="280"/>
      <c r="U1" s="280"/>
    </row>
    <row r="2" spans="1:21" s="16" customFormat="1" ht="60" customHeight="1" thickBot="1" x14ac:dyDescent="0.3">
      <c r="A2" s="108" t="s">
        <v>54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10"/>
    </row>
    <row r="3" spans="1:21" s="16" customFormat="1" ht="45.95" customHeight="1" thickBot="1" x14ac:dyDescent="0.3"/>
    <row r="4" spans="1:21" s="16" customFormat="1" ht="60" customHeight="1" thickBot="1" x14ac:dyDescent="0.3">
      <c r="A4" s="176" t="s">
        <v>11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 t="s">
        <v>10</v>
      </c>
      <c r="S4" s="176"/>
      <c r="T4" s="176"/>
      <c r="U4" s="176"/>
    </row>
    <row r="5" spans="1:21" s="16" customFormat="1" ht="45.95" customHeight="1" thickBot="1" x14ac:dyDescent="0.3"/>
    <row r="6" spans="1:21" s="16" customFormat="1" ht="45.95" customHeight="1" x14ac:dyDescent="0.25">
      <c r="A6" s="281" t="s">
        <v>56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3"/>
    </row>
    <row r="7" spans="1:21" s="16" customFormat="1" ht="80.099999999999994" customHeight="1" x14ac:dyDescent="0.25">
      <c r="A7" s="277" t="s">
        <v>87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9"/>
    </row>
    <row r="8" spans="1:21" s="16" customFormat="1" ht="45.95" customHeight="1" thickBot="1" x14ac:dyDescent="0.3">
      <c r="A8" s="284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6"/>
    </row>
    <row r="9" spans="1:21" s="16" customFormat="1" ht="110.1" customHeight="1" thickBot="1" x14ac:dyDescent="0.3">
      <c r="A9" s="104" t="s">
        <v>11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276" t="s">
        <v>58</v>
      </c>
      <c r="R9" s="276"/>
      <c r="S9" s="276"/>
      <c r="T9" s="276"/>
      <c r="U9" s="276"/>
    </row>
    <row r="10" spans="1:21" s="16" customFormat="1" ht="110.1" customHeight="1" thickBot="1" x14ac:dyDescent="0.3">
      <c r="A10" s="104" t="s">
        <v>57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86" t="s">
        <v>59</v>
      </c>
      <c r="R10" s="186"/>
      <c r="S10" s="186"/>
      <c r="T10" s="186"/>
      <c r="U10" s="186"/>
    </row>
    <row r="11" spans="1:21" s="16" customFormat="1" ht="110.1" customHeight="1" thickBot="1" x14ac:dyDescent="0.3">
      <c r="A11" s="104" t="s">
        <v>12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276" t="s">
        <v>58</v>
      </c>
      <c r="R11" s="276"/>
      <c r="S11" s="276"/>
      <c r="T11" s="276"/>
      <c r="U11" s="276"/>
    </row>
    <row r="12" spans="1:21" s="16" customFormat="1" ht="110.1" customHeight="1" thickBot="1" x14ac:dyDescent="0.3">
      <c r="A12" s="104" t="s">
        <v>57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86" t="s">
        <v>59</v>
      </c>
      <c r="R12" s="186"/>
      <c r="S12" s="186"/>
      <c r="T12" s="186"/>
      <c r="U12" s="186"/>
    </row>
    <row r="13" spans="1:21" s="16" customFormat="1" ht="110.1" customHeight="1" thickBot="1" x14ac:dyDescent="0.3">
      <c r="A13" s="104" t="s">
        <v>55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276" t="s">
        <v>58</v>
      </c>
      <c r="R13" s="276"/>
      <c r="S13" s="276"/>
      <c r="T13" s="276"/>
      <c r="U13" s="276"/>
    </row>
    <row r="14" spans="1:21" s="16" customFormat="1" ht="110.1" customHeight="1" thickBot="1" x14ac:dyDescent="0.3">
      <c r="A14" s="104" t="s">
        <v>57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86" t="s">
        <v>59</v>
      </c>
      <c r="R14" s="186"/>
      <c r="S14" s="186"/>
      <c r="T14" s="186"/>
      <c r="U14" s="186"/>
    </row>
  </sheetData>
  <mergeCells count="19">
    <mergeCell ref="S1:U1"/>
    <mergeCell ref="A2:U2"/>
    <mergeCell ref="A6:U6"/>
    <mergeCell ref="A8:U8"/>
    <mergeCell ref="A4:Q4"/>
    <mergeCell ref="R4:U4"/>
    <mergeCell ref="A9:P9"/>
    <mergeCell ref="Q9:U9"/>
    <mergeCell ref="A7:U7"/>
    <mergeCell ref="A13:P13"/>
    <mergeCell ref="Q13:U13"/>
    <mergeCell ref="A14:P14"/>
    <mergeCell ref="Q14:U14"/>
    <mergeCell ref="Q10:U10"/>
    <mergeCell ref="A10:P10"/>
    <mergeCell ref="A11:P11"/>
    <mergeCell ref="A12:P12"/>
    <mergeCell ref="Q11:U11"/>
    <mergeCell ref="Q12:U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S15"/>
  <sheetViews>
    <sheetView zoomScale="85" zoomScaleNormal="85" zoomScalePageLayoutView="40" workbookViewId="0">
      <selection activeCell="H7" sqref="H7:I7"/>
    </sheetView>
  </sheetViews>
  <sheetFormatPr defaultRowHeight="15" x14ac:dyDescent="0.25"/>
  <cols>
    <col min="9" max="9" width="12.28515625" customWidth="1"/>
    <col min="10" max="10" width="42.140625" bestFit="1" customWidth="1"/>
  </cols>
  <sheetData>
    <row r="1" spans="1:19" ht="33" customHeight="1" thickBo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8"/>
      <c r="M1" s="248"/>
      <c r="N1" s="248"/>
      <c r="O1" s="248"/>
      <c r="P1" s="249" t="s">
        <v>115</v>
      </c>
      <c r="Q1" s="249"/>
      <c r="R1" s="249"/>
      <c r="S1" s="249"/>
    </row>
    <row r="2" spans="1:19" ht="27" customHeight="1" thickBot="1" x14ac:dyDescent="0.45">
      <c r="A2" s="245" t="s">
        <v>119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7"/>
    </row>
    <row r="3" spans="1:19" ht="15.75" thickBot="1" x14ac:dyDescent="0.3">
      <c r="A3" s="15"/>
      <c r="B3" s="112"/>
      <c r="C3" s="112"/>
      <c r="D3" s="112"/>
      <c r="E3" s="112"/>
      <c r="F3" s="15"/>
      <c r="G3" s="112"/>
      <c r="H3" s="112"/>
      <c r="I3" s="112"/>
      <c r="J3" s="15"/>
      <c r="K3" s="112"/>
      <c r="L3" s="112"/>
      <c r="M3" s="112"/>
      <c r="N3" s="112"/>
      <c r="O3" s="15"/>
      <c r="P3" s="15"/>
      <c r="Q3" s="112"/>
      <c r="R3" s="112"/>
      <c r="S3" s="15"/>
    </row>
    <row r="4" spans="1:19" s="34" customFormat="1" ht="25.5" customHeight="1" thickBot="1" x14ac:dyDescent="0.3">
      <c r="A4" s="250" t="s">
        <v>11</v>
      </c>
      <c r="B4" s="251"/>
      <c r="C4" s="251"/>
      <c r="D4" s="251"/>
      <c r="E4" s="251"/>
      <c r="F4" s="251"/>
      <c r="G4" s="251"/>
      <c r="H4" s="252"/>
      <c r="I4" s="250" t="s">
        <v>10</v>
      </c>
      <c r="J4" s="251"/>
      <c r="K4" s="251"/>
      <c r="L4" s="251"/>
      <c r="M4" s="252"/>
      <c r="N4" s="250" t="s">
        <v>116</v>
      </c>
      <c r="O4" s="251"/>
      <c r="P4" s="251"/>
      <c r="Q4" s="251"/>
      <c r="R4" s="251"/>
      <c r="S4" s="252"/>
    </row>
    <row r="5" spans="1:19" s="34" customFormat="1" ht="25.5" customHeight="1" thickBot="1" x14ac:dyDescent="0.3">
      <c r="A5" s="253" t="s">
        <v>117</v>
      </c>
      <c r="B5" s="254"/>
      <c r="C5" s="254"/>
      <c r="D5" s="254"/>
      <c r="E5" s="254"/>
      <c r="F5" s="254"/>
      <c r="G5" s="254"/>
      <c r="H5" s="255"/>
      <c r="I5" s="250" t="s">
        <v>118</v>
      </c>
      <c r="J5" s="251"/>
      <c r="K5" s="251"/>
      <c r="L5" s="251"/>
      <c r="M5" s="251"/>
      <c r="N5" s="251"/>
      <c r="O5" s="251"/>
      <c r="P5" s="251"/>
      <c r="Q5" s="251"/>
      <c r="R5" s="251"/>
      <c r="S5" s="252"/>
    </row>
    <row r="6" spans="1:19" s="34" customFormat="1" ht="16.5" thickBot="1" x14ac:dyDescent="0.3">
      <c r="A6" s="256" t="s">
        <v>5</v>
      </c>
      <c r="B6" s="258"/>
      <c r="C6" s="256" t="s">
        <v>120</v>
      </c>
      <c r="D6" s="258"/>
      <c r="E6" s="256" t="s">
        <v>121</v>
      </c>
      <c r="F6" s="257"/>
      <c r="G6" s="258"/>
      <c r="H6" s="256" t="s">
        <v>60</v>
      </c>
      <c r="I6" s="258"/>
      <c r="J6" s="82" t="s">
        <v>61</v>
      </c>
      <c r="K6" s="256" t="s">
        <v>62</v>
      </c>
      <c r="L6" s="257"/>
      <c r="M6" s="257"/>
      <c r="N6" s="258"/>
      <c r="O6" s="256" t="s">
        <v>63</v>
      </c>
      <c r="P6" s="257"/>
      <c r="Q6" s="258"/>
      <c r="R6" s="256" t="s">
        <v>64</v>
      </c>
      <c r="S6" s="258"/>
    </row>
    <row r="7" spans="1:19" ht="45.75" customHeight="1" thickBot="1" x14ac:dyDescent="0.3">
      <c r="A7" s="259">
        <v>43697</v>
      </c>
      <c r="B7" s="260"/>
      <c r="C7" s="261">
        <v>0.375</v>
      </c>
      <c r="D7" s="140"/>
      <c r="E7" s="139" t="s">
        <v>142</v>
      </c>
      <c r="F7" s="262"/>
      <c r="G7" s="140"/>
      <c r="H7" s="139" t="s">
        <v>149</v>
      </c>
      <c r="I7" s="140"/>
      <c r="J7" s="103" t="s">
        <v>150</v>
      </c>
      <c r="K7" s="139">
        <v>1120</v>
      </c>
      <c r="L7" s="262"/>
      <c r="M7" s="262"/>
      <c r="N7" s="140"/>
      <c r="O7" s="139">
        <v>1200</v>
      </c>
      <c r="P7" s="262"/>
      <c r="Q7" s="140"/>
      <c r="R7" s="139">
        <f>O7-K7</f>
        <v>80</v>
      </c>
      <c r="S7" s="140"/>
    </row>
    <row r="8" spans="1:19" ht="24.75" customHeight="1" thickBot="1" x14ac:dyDescent="0.3">
      <c r="A8" s="265"/>
      <c r="B8" s="267"/>
      <c r="C8" s="265"/>
      <c r="D8" s="267"/>
      <c r="E8" s="265"/>
      <c r="F8" s="266"/>
      <c r="G8" s="267"/>
      <c r="H8" s="265"/>
      <c r="I8" s="267"/>
      <c r="J8" s="81"/>
      <c r="K8" s="265"/>
      <c r="L8" s="266"/>
      <c r="M8" s="266"/>
      <c r="N8" s="267"/>
      <c r="O8" s="265"/>
      <c r="P8" s="266"/>
      <c r="Q8" s="267"/>
      <c r="R8" s="263"/>
      <c r="S8" s="264"/>
    </row>
    <row r="9" spans="1:19" ht="24.75" customHeight="1" thickBot="1" x14ac:dyDescent="0.3">
      <c r="A9" s="265"/>
      <c r="B9" s="267"/>
      <c r="C9" s="265"/>
      <c r="D9" s="267"/>
      <c r="E9" s="265"/>
      <c r="F9" s="266"/>
      <c r="G9" s="267"/>
      <c r="H9" s="265"/>
      <c r="I9" s="267"/>
      <c r="J9" s="81"/>
      <c r="K9" s="265"/>
      <c r="L9" s="266"/>
      <c r="M9" s="266"/>
      <c r="N9" s="267"/>
      <c r="O9" s="265"/>
      <c r="P9" s="266"/>
      <c r="Q9" s="267"/>
      <c r="R9" s="263"/>
      <c r="S9" s="264"/>
    </row>
    <row r="10" spans="1:19" ht="24.75" customHeight="1" thickBot="1" x14ac:dyDescent="0.3">
      <c r="A10" s="274"/>
      <c r="B10" s="275"/>
      <c r="C10" s="265"/>
      <c r="D10" s="267"/>
      <c r="E10" s="265"/>
      <c r="F10" s="266"/>
      <c r="G10" s="267"/>
      <c r="H10" s="265"/>
      <c r="I10" s="267"/>
      <c r="J10" s="81"/>
      <c r="K10" s="265"/>
      <c r="L10" s="266"/>
      <c r="M10" s="266"/>
      <c r="N10" s="267"/>
      <c r="O10" s="265"/>
      <c r="P10" s="266"/>
      <c r="Q10" s="267"/>
      <c r="R10" s="271"/>
      <c r="S10" s="272"/>
    </row>
    <row r="11" spans="1:19" ht="24.75" customHeight="1" thickBot="1" x14ac:dyDescent="0.3">
      <c r="A11" s="265"/>
      <c r="B11" s="267"/>
      <c r="C11" s="265"/>
      <c r="D11" s="267"/>
      <c r="E11" s="265"/>
      <c r="F11" s="266"/>
      <c r="G11" s="267"/>
      <c r="H11" s="265"/>
      <c r="I11" s="267"/>
      <c r="J11" s="81"/>
      <c r="K11" s="265"/>
      <c r="L11" s="266"/>
      <c r="M11" s="266"/>
      <c r="N11" s="267"/>
      <c r="O11" s="265"/>
      <c r="P11" s="266"/>
      <c r="Q11" s="267"/>
      <c r="R11" s="271"/>
      <c r="S11" s="272"/>
    </row>
    <row r="12" spans="1:19" ht="24.75" customHeight="1" thickBot="1" x14ac:dyDescent="0.3">
      <c r="A12" s="265"/>
      <c r="B12" s="267"/>
      <c r="C12" s="265"/>
      <c r="D12" s="267"/>
      <c r="E12" s="265"/>
      <c r="F12" s="266"/>
      <c r="G12" s="267"/>
      <c r="H12" s="265"/>
      <c r="I12" s="267"/>
      <c r="J12" s="81"/>
      <c r="K12" s="265"/>
      <c r="L12" s="266"/>
      <c r="M12" s="266"/>
      <c r="N12" s="267"/>
      <c r="O12" s="265"/>
      <c r="P12" s="266"/>
      <c r="Q12" s="267"/>
      <c r="R12" s="271"/>
      <c r="S12" s="272"/>
    </row>
    <row r="13" spans="1:19" ht="15.75" thickBot="1" x14ac:dyDescent="0.3">
      <c r="C13" s="273"/>
      <c r="D13" s="273"/>
      <c r="E13" s="273"/>
      <c r="F13" s="273"/>
      <c r="G13" s="273"/>
      <c r="H13" s="273"/>
      <c r="I13" s="273"/>
      <c r="K13" s="273"/>
      <c r="L13" s="273"/>
      <c r="M13" s="273"/>
      <c r="N13" s="273"/>
      <c r="P13" s="273"/>
      <c r="Q13" s="273"/>
    </row>
    <row r="14" spans="1:19" ht="21.75" customHeight="1" thickBot="1" x14ac:dyDescent="0.3">
      <c r="A14" s="268" t="s">
        <v>11</v>
      </c>
      <c r="B14" s="269"/>
      <c r="C14" s="269"/>
      <c r="D14" s="269"/>
      <c r="E14" s="269"/>
      <c r="F14" s="269"/>
      <c r="G14" s="269"/>
      <c r="H14" s="269"/>
      <c r="I14" s="270"/>
      <c r="J14" s="268" t="s">
        <v>12</v>
      </c>
      <c r="K14" s="269"/>
      <c r="L14" s="269"/>
      <c r="M14" s="269"/>
      <c r="N14" s="269"/>
      <c r="O14" s="269"/>
      <c r="P14" s="269"/>
      <c r="Q14" s="269"/>
      <c r="R14" s="269"/>
      <c r="S14" s="270"/>
    </row>
    <row r="15" spans="1:19" ht="21.75" customHeight="1" thickBot="1" x14ac:dyDescent="0.3">
      <c r="A15" s="268" t="s">
        <v>122</v>
      </c>
      <c r="B15" s="269"/>
      <c r="C15" s="269"/>
      <c r="D15" s="269"/>
      <c r="E15" s="269"/>
      <c r="F15" s="269"/>
      <c r="G15" s="269"/>
      <c r="H15" s="269"/>
      <c r="I15" s="270"/>
      <c r="J15" s="268" t="s">
        <v>123</v>
      </c>
      <c r="K15" s="269"/>
      <c r="L15" s="269"/>
      <c r="M15" s="269"/>
      <c r="N15" s="269"/>
      <c r="O15" s="269"/>
      <c r="P15" s="269"/>
      <c r="Q15" s="269"/>
      <c r="R15" s="269"/>
      <c r="S15" s="270"/>
    </row>
  </sheetData>
  <mergeCells count="75">
    <mergeCell ref="J14:S14"/>
    <mergeCell ref="R10:S10"/>
    <mergeCell ref="A11:B11"/>
    <mergeCell ref="C11:D11"/>
    <mergeCell ref="E11:G11"/>
    <mergeCell ref="H11:I11"/>
    <mergeCell ref="K11:N11"/>
    <mergeCell ref="O11:Q11"/>
    <mergeCell ref="R11:S11"/>
    <mergeCell ref="A10:B10"/>
    <mergeCell ref="C10:D10"/>
    <mergeCell ref="E10:G10"/>
    <mergeCell ref="H10:I10"/>
    <mergeCell ref="K10:N10"/>
    <mergeCell ref="O10:Q10"/>
    <mergeCell ref="A15:I15"/>
    <mergeCell ref="J15:S15"/>
    <mergeCell ref="R12:S12"/>
    <mergeCell ref="C13:D13"/>
    <mergeCell ref="E13:F13"/>
    <mergeCell ref="G13:I13"/>
    <mergeCell ref="K13:L13"/>
    <mergeCell ref="M13:N13"/>
    <mergeCell ref="P13:Q13"/>
    <mergeCell ref="A12:B12"/>
    <mergeCell ref="C12:D12"/>
    <mergeCell ref="E12:G12"/>
    <mergeCell ref="H12:I12"/>
    <mergeCell ref="K12:N12"/>
    <mergeCell ref="O12:Q12"/>
    <mergeCell ref="A14:I14"/>
    <mergeCell ref="R8:S8"/>
    <mergeCell ref="O9:Q9"/>
    <mergeCell ref="R9:S9"/>
    <mergeCell ref="O8:Q8"/>
    <mergeCell ref="A9:B9"/>
    <mergeCell ref="C9:D9"/>
    <mergeCell ref="E9:G9"/>
    <mergeCell ref="H9:I9"/>
    <mergeCell ref="K9:N9"/>
    <mergeCell ref="A8:B8"/>
    <mergeCell ref="C8:D8"/>
    <mergeCell ref="E8:G8"/>
    <mergeCell ref="H8:I8"/>
    <mergeCell ref="K8:N8"/>
    <mergeCell ref="O6:Q6"/>
    <mergeCell ref="R6:S6"/>
    <mergeCell ref="A7:B7"/>
    <mergeCell ref="C7:D7"/>
    <mergeCell ref="E7:G7"/>
    <mergeCell ref="H7:I7"/>
    <mergeCell ref="K7:N7"/>
    <mergeCell ref="O7:Q7"/>
    <mergeCell ref="R7:S7"/>
    <mergeCell ref="A6:B6"/>
    <mergeCell ref="C6:D6"/>
    <mergeCell ref="E6:G6"/>
    <mergeCell ref="H6:I6"/>
    <mergeCell ref="K6:N6"/>
    <mergeCell ref="A4:H4"/>
    <mergeCell ref="I4:M4"/>
    <mergeCell ref="N4:S4"/>
    <mergeCell ref="A5:H5"/>
    <mergeCell ref="I5:S5"/>
    <mergeCell ref="M3:N3"/>
    <mergeCell ref="Q3:R3"/>
    <mergeCell ref="A1:K1"/>
    <mergeCell ref="B3:C3"/>
    <mergeCell ref="D3:E3"/>
    <mergeCell ref="G3:I3"/>
    <mergeCell ref="K3:L3"/>
    <mergeCell ref="A2:S2"/>
    <mergeCell ref="L1:M1"/>
    <mergeCell ref="N1:O1"/>
    <mergeCell ref="P1:S1"/>
  </mergeCells>
  <pageMargins left="0.511811024" right="0.511811024" top="0.78740157499999996" bottom="0.78740157499999996" header="0.31496062000000002" footer="0.31496062000000002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ANEXO I</vt:lpstr>
      <vt:lpstr>ANEXO II</vt:lpstr>
      <vt:lpstr>ANEXO III</vt:lpstr>
      <vt:lpstr>ANEXO IV</vt:lpstr>
      <vt:lpstr>Planilha1</vt:lpstr>
      <vt:lpstr>ANEXO V</vt:lpstr>
      <vt:lpstr>ANEXO VII</vt:lpstr>
      <vt:lpstr>ANEXO VI</vt:lpstr>
      <vt:lpstr>'ANEXO VI'!_Toc514146411</vt:lpstr>
      <vt:lpstr>'ANEXO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Airton Luis da Silva Veiga Filho</cp:lastModifiedBy>
  <cp:lastPrinted>2016-03-04T15:48:47Z</cp:lastPrinted>
  <dcterms:created xsi:type="dcterms:W3CDTF">2016-02-26T14:02:00Z</dcterms:created>
  <dcterms:modified xsi:type="dcterms:W3CDTF">2023-06-16T17:28:36Z</dcterms:modified>
</cp:coreProperties>
</file>