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ps04\DAORF 2018\GESTÃO 2019 - 2022\CONTROLE DE FOMENTOS\EDITAL 001.2019 SOCIAL\PRESTAÇÃO DE CONTAS\ANEXOS E MANUAL DE PRESTAÇÃO DE CONTAS\"/>
    </mc:Choice>
  </mc:AlternateContent>
  <xr:revisionPtr revIDLastSave="0" documentId="13_ncr:1_{809F2F6B-F7ED-4C6E-B3B0-D343E1FFB400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ANEXO I" sheetId="1" r:id="rId1"/>
    <sheet name="ANEXO II" sheetId="7" r:id="rId2"/>
    <sheet name="ANEXO III" sheetId="4" r:id="rId3"/>
    <sheet name="ANEXO IV" sheetId="3" r:id="rId4"/>
    <sheet name="ANEXO V" sheetId="8" r:id="rId5"/>
    <sheet name="ANEXO VI" sheetId="9" r:id="rId6"/>
    <sheet name="ANEXO VII" sheetId="5" r:id="rId7"/>
    <sheet name="DELFOS" sheetId="10" r:id="rId8"/>
    <sheet name="Z-42" sheetId="11" r:id="rId9"/>
    <sheet name="IJF PRÉDIO" sheetId="12" r:id="rId10"/>
    <sheet name="MCVE" sheetId="13" r:id="rId11"/>
  </sheets>
  <definedNames>
    <definedName name="_Toc514146406" localSheetId="1">'ANEXO II'!#REF!</definedName>
    <definedName name="_Toc514146411" localSheetId="5">'ANEXO VI'!$A$1</definedName>
    <definedName name="_xlnm.Print_Area" localSheetId="0">'ANEXO I'!$A$1:$J$20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3" l="1"/>
  <c r="H15" i="3"/>
  <c r="E12" i="4"/>
  <c r="B14" i="4"/>
  <c r="B15" i="4"/>
  <c r="B16" i="4"/>
  <c r="B17" i="4"/>
  <c r="B18" i="4"/>
  <c r="B19" i="4"/>
  <c r="B20" i="4"/>
  <c r="B21" i="4"/>
  <c r="B22" i="4"/>
  <c r="B23" i="4"/>
  <c r="B13" i="4"/>
  <c r="J23" i="13"/>
  <c r="J25" i="13"/>
  <c r="B16" i="13"/>
  <c r="E16" i="13"/>
  <c r="B15" i="13"/>
  <c r="E15" i="13"/>
  <c r="B17" i="13"/>
  <c r="E17" i="13" s="1"/>
  <c r="E18" i="13"/>
  <c r="B19" i="13"/>
  <c r="B20" i="13"/>
  <c r="E20" i="13" s="1"/>
  <c r="B21" i="13"/>
  <c r="B14" i="13"/>
  <c r="B13" i="13"/>
  <c r="B22" i="13"/>
  <c r="E22" i="13" s="1"/>
  <c r="E21" i="13"/>
  <c r="I19" i="13"/>
  <c r="E19" i="13"/>
  <c r="E14" i="13"/>
  <c r="E13" i="13"/>
  <c r="E12" i="13"/>
  <c r="I10" i="13"/>
  <c r="E12" i="12"/>
  <c r="B15" i="12"/>
  <c r="E23" i="13" l="1"/>
  <c r="E15" i="12"/>
  <c r="B14" i="12"/>
  <c r="E14" i="12" s="1"/>
  <c r="B13" i="12"/>
  <c r="E13" i="12" s="1"/>
  <c r="E16" i="12" s="1"/>
  <c r="I19" i="11" l="1"/>
  <c r="I10" i="11"/>
  <c r="B22" i="11"/>
  <c r="E22" i="11" s="1"/>
  <c r="B21" i="11"/>
  <c r="E21" i="11" s="1"/>
  <c r="B20" i="11"/>
  <c r="E20" i="11" s="1"/>
  <c r="B19" i="11"/>
  <c r="E19" i="11" s="1"/>
  <c r="B18" i="11"/>
  <c r="E18" i="11" s="1"/>
  <c r="B17" i="11"/>
  <c r="E17" i="11" s="1"/>
  <c r="B16" i="11"/>
  <c r="E16" i="11" s="1"/>
  <c r="E15" i="11"/>
  <c r="E14" i="11"/>
  <c r="B13" i="11"/>
  <c r="E13" i="11" s="1"/>
  <c r="E12" i="11"/>
  <c r="E23" i="11" l="1"/>
  <c r="B13" i="10"/>
  <c r="E13" i="10" s="1"/>
  <c r="B22" i="10"/>
  <c r="E22" i="10" s="1"/>
  <c r="J21" i="10"/>
  <c r="I21" i="10"/>
  <c r="B21" i="10"/>
  <c r="E21" i="10" s="1"/>
  <c r="B20" i="10"/>
  <c r="E20" i="10" s="1"/>
  <c r="B19" i="10"/>
  <c r="E19" i="10" s="1"/>
  <c r="B18" i="10"/>
  <c r="E18" i="10" s="1"/>
  <c r="B17" i="10"/>
  <c r="E17" i="10" s="1"/>
  <c r="B16" i="10"/>
  <c r="E16" i="10" s="1"/>
  <c r="B15" i="10"/>
  <c r="E15" i="10" s="1"/>
  <c r="B14" i="10"/>
  <c r="E14" i="10" s="1"/>
  <c r="E12" i="10"/>
  <c r="J22" i="10" l="1"/>
  <c r="E23" i="10"/>
  <c r="J21" i="4"/>
  <c r="J22" i="4" s="1"/>
  <c r="I21" i="4"/>
  <c r="E23" i="4"/>
  <c r="E20" i="4"/>
  <c r="E21" i="4"/>
  <c r="E22" i="4"/>
  <c r="R7" i="9" l="1"/>
  <c r="I10" i="8"/>
  <c r="G10" i="8"/>
  <c r="E10" i="8"/>
  <c r="A20" i="8" s="1"/>
  <c r="D23" i="3"/>
  <c r="J15" i="1"/>
  <c r="G15" i="1"/>
  <c r="K10" i="7"/>
  <c r="K11" i="7"/>
  <c r="K12" i="7"/>
  <c r="K9" i="7"/>
  <c r="F12" i="8"/>
  <c r="H12" i="8"/>
  <c r="J12" i="8"/>
  <c r="F13" i="8"/>
  <c r="H13" i="8"/>
  <c r="J13" i="8"/>
  <c r="F14" i="8"/>
  <c r="H14" i="8"/>
  <c r="J14" i="8"/>
  <c r="F15" i="8"/>
  <c r="H15" i="8"/>
  <c r="J15" i="8"/>
  <c r="F16" i="8"/>
  <c r="H16" i="8"/>
  <c r="J16" i="8"/>
  <c r="E17" i="8" l="1"/>
  <c r="G20" i="8" s="1"/>
  <c r="K20" i="7"/>
  <c r="I17" i="8"/>
  <c r="G17" i="8"/>
  <c r="E15" i="4"/>
  <c r="E16" i="4"/>
  <c r="E17" i="4"/>
  <c r="E18" i="4"/>
  <c r="E19" i="4"/>
  <c r="E13" i="4"/>
  <c r="E14" i="4"/>
  <c r="E24" i="4" l="1"/>
  <c r="C13" i="3" l="1"/>
  <c r="D24" i="3" s="1"/>
</calcChain>
</file>

<file path=xl/sharedStrings.xml><?xml version="1.0" encoding="utf-8"?>
<sst xmlns="http://schemas.openxmlformats.org/spreadsheetml/2006/main" count="308" uniqueCount="171">
  <si>
    <t>RELAÇÃO DE PAGAMENTOS</t>
  </si>
  <si>
    <t>ITEM</t>
  </si>
  <si>
    <t>CREDOR</t>
  </si>
  <si>
    <t>CNPJ / CPF</t>
  </si>
  <si>
    <t>TRANSFERÊNCIA ELETRÔNICA</t>
  </si>
  <si>
    <t>DATA</t>
  </si>
  <si>
    <t>VALOR (R$)</t>
  </si>
  <si>
    <t>TÍTULO DE CRÉDITO</t>
  </si>
  <si>
    <t>VALOR</t>
  </si>
  <si>
    <t>PARCELA:</t>
  </si>
  <si>
    <t>Nº DO TERMO:</t>
  </si>
  <si>
    <t>UNIDADE EXECUTORA:</t>
  </si>
  <si>
    <t>RESPONSÁVEL PELA EXECUÇÃO:</t>
  </si>
  <si>
    <t>ANEXO I</t>
  </si>
  <si>
    <t>RESPONSÁVEL PELA EXECUÇÃO</t>
  </si>
  <si>
    <t>ANEXO II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</si>
  <si>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</si>
  <si>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</t>
    </r>
  </si>
  <si>
    <t>DISCRIMINAÇÃO</t>
  </si>
  <si>
    <t>ANEXO III</t>
  </si>
  <si>
    <t>RECEITAS E DESPESAS</t>
  </si>
  <si>
    <t>TIPO DA PRESTAÇÃO DE CONTAS</t>
  </si>
  <si>
    <t>ATÉ A PARCELA ANTERIOR (1)</t>
  </si>
  <si>
    <t>NA PARCELA ATUAL (2)</t>
  </si>
  <si>
    <t>ACUMULADO (1+2)</t>
  </si>
  <si>
    <t>2. SERVIÇOS DE TERCEIROS</t>
  </si>
  <si>
    <t>3. OUTRAS DESPESAS</t>
  </si>
  <si>
    <t>3.1. TARIFAS BANCÁRIAS</t>
  </si>
  <si>
    <t>TOTAL DAS DESPESAS</t>
  </si>
  <si>
    <t>SALDO A SER UTILIZADO / DESENVOLVIDO (B - A)</t>
  </si>
  <si>
    <t>PERÍODO DA PRESTAÇÃO DE CONTAS:</t>
  </si>
  <si>
    <t>RECEITAS (B)</t>
  </si>
  <si>
    <t>2. SALDO DA PARCELA ANTERIOR</t>
  </si>
  <si>
    <t>DATA: _____/_____/________</t>
  </si>
  <si>
    <t>3. RECURSOS PRÓPRIOS</t>
  </si>
  <si>
    <t>4. RENDIMENTO DE APLICAÇÕES FINANCEIRAS</t>
  </si>
  <si>
    <t>TOTAL DAS RECEITAS</t>
  </si>
  <si>
    <t>DESPESAS (A)</t>
  </si>
  <si>
    <t>CONTADOR / CRC Nº: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</si>
  <si>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</si>
  <si>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</t>
    </r>
  </si>
  <si>
    <t>(        ) PARCIAL                                                    (        ) FINAL</t>
  </si>
  <si>
    <t>ANEXO IV</t>
  </si>
  <si>
    <t>DEMONSTRATIVO DE RENDIMENTOS</t>
  </si>
  <si>
    <t>DADOS BANCÁRIOS</t>
  </si>
  <si>
    <t>BANCO:</t>
  </si>
  <si>
    <t>CONTA CORRENTE Nº:</t>
  </si>
  <si>
    <t>MOVIMENTAÇÃO BANCÁRIA</t>
  </si>
  <si>
    <t>( A ) = APLICADO</t>
  </si>
  <si>
    <t>( B ) = RESGATADO</t>
  </si>
  <si>
    <t>( C ) = SALDO</t>
  </si>
  <si>
    <t>( B + C - A )</t>
  </si>
  <si>
    <t>TIPO PRESTAÇÃO DE CONTAS</t>
  </si>
  <si>
    <t>(        ) PARCIAL                                                        (        ) FINAL</t>
  </si>
  <si>
    <t>PERÍODO DE: _____/_____/________   A   _____/_____/________</t>
  </si>
  <si>
    <t>DE: _____/_____/________   A   _____/_____/________</t>
  </si>
  <si>
    <t>AGÊNCIA:</t>
  </si>
  <si>
    <t>RENDIMENTO TOTAL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</si>
  <si>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</si>
  <si>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</t>
    </r>
  </si>
  <si>
    <t>ANEXO V</t>
  </si>
  <si>
    <t>DECLARAÇÃO DE GUARDA E CONSERVAÇÃO DOS DOCUMENTOS CONTÁBEIS</t>
  </si>
  <si>
    <t>CONTADOR OU TÉCNICO EM CONTABILIDADE COM CRC:</t>
  </si>
  <si>
    <t>DECLARAÇÃO: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</si>
  <si>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_________________________________________________________________________________________________</t>
    </r>
  </si>
  <si>
    <r>
      <rPr>
        <sz val="13"/>
        <color theme="1"/>
        <rFont val="Calibri"/>
        <family val="2"/>
        <scheme val="minor"/>
      </rPr>
      <t>_______________________</t>
    </r>
    <r>
      <rPr>
        <b/>
        <sz val="13"/>
        <color theme="1"/>
        <rFont val="Calibri"/>
        <family val="2"/>
        <scheme val="minor"/>
      </rPr>
      <t xml:space="preserve"> </t>
    </r>
    <r>
      <rPr>
        <sz val="13"/>
        <color theme="1"/>
        <rFont val="Calibri"/>
        <family val="2"/>
        <scheme val="minor"/>
      </rPr>
      <t>(AM)</t>
    </r>
  </si>
  <si>
    <t>_____/_____/________</t>
  </si>
  <si>
    <t>ATIVIDADE REALIZADA</t>
  </si>
  <si>
    <t>INTINERÁRIO</t>
  </si>
  <si>
    <t>KM INICIAL</t>
  </si>
  <si>
    <t>KM FINAL</t>
  </si>
  <si>
    <t>KM RODADA</t>
  </si>
  <si>
    <t>TOTAL TRANSFERÊNCIAS</t>
  </si>
  <si>
    <t>TOTAL TÍTULO DE CRÉDITO</t>
  </si>
  <si>
    <t xml:space="preserve"> </t>
  </si>
  <si>
    <t>RELATÓRIO DA EXECUÇÃO FINANCEIRA</t>
  </si>
  <si>
    <t>CATEGORIA DA DESPESA</t>
  </si>
  <si>
    <t>RELAÇÃO DE BENS ADQUIRIDOS</t>
  </si>
  <si>
    <t xml:space="preserve">Nº DO TERMO: </t>
  </si>
  <si>
    <t>(    ) PARCIAL              (     ) FINAL</t>
  </si>
  <si>
    <t>PERÍODO DE:</t>
  </si>
  <si>
    <t>N° NOTA FISCAL</t>
  </si>
  <si>
    <t>QTD.</t>
  </si>
  <si>
    <t>VALOR UNIT.</t>
  </si>
  <si>
    <t>VALOR TOTAL</t>
  </si>
  <si>
    <t>TOTAL R$</t>
  </si>
  <si>
    <t xml:space="preserve">UNIDADE EXECUTORA: </t>
  </si>
  <si>
    <t xml:space="preserve">RESPONSÁVEL PELA EXECUÇÃO: 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</si>
  <si>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</si>
  <si>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</t>
    </r>
  </si>
  <si>
    <t>VALOR UNITÁRIO</t>
  </si>
  <si>
    <t xml:space="preserve">TIPO DE APLICAÇÃO: </t>
  </si>
  <si>
    <t>2.1. PESSOA JURÍDICA</t>
  </si>
  <si>
    <t xml:space="preserve">1. LIBERAÇÃO DO FPS                                                </t>
  </si>
  <si>
    <t>Nº DO TERMO: XX/XX</t>
  </si>
  <si>
    <t xml:space="preserve">Declaramos para devidos fins de direito que os Documentos Contábeis referentes à Prestação de Contas do Termo de Fomento Nº: _____ /________, encontram-se guardados em boa ordem e conservação, identificados e à disposição do Fundo de Promoção Social e Erradicação da Pobreza - FPS. 
Declaramos também, estar ciente que esta documentação deverá ser mantida em arquivo pelo prazo de 10 (dez) anos a contar do dia útil subsequente da prestação de contas deste Termo.
</t>
  </si>
  <si>
    <t>RESPONSÁVEL PELA INSTITUIÇÃO</t>
  </si>
  <si>
    <t>EMPRESA VENCEDORA</t>
  </si>
  <si>
    <t>UND</t>
  </si>
  <si>
    <t>OBSERVAÇÕES</t>
  </si>
  <si>
    <t>VALIDADE DA PROPOSTA</t>
  </si>
  <si>
    <t>RESPONSÁVEL</t>
  </si>
  <si>
    <t>TELEFONE</t>
  </si>
  <si>
    <t>CNPJ/CPF</t>
  </si>
  <si>
    <t>MAPA DE COTAÇÃO DE PREÇOS</t>
  </si>
  <si>
    <t>ASSINATURA DOS RESPONSÁVEIS PELAS COMPRAS</t>
  </si>
  <si>
    <t>VALOR TOTAL DA VENCEDORA R$</t>
  </si>
  <si>
    <t>EMPRESA COM MENOR PREÇO</t>
  </si>
  <si>
    <t>VALOR TOTAL  DO FORNECEDOR</t>
  </si>
  <si>
    <t>05.</t>
  </si>
  <si>
    <t>04.</t>
  </si>
  <si>
    <t>03.</t>
  </si>
  <si>
    <t>02.</t>
  </si>
  <si>
    <t>01.</t>
  </si>
  <si>
    <t xml:space="preserve">VALOR TOTAL </t>
  </si>
  <si>
    <t>QUANT.</t>
  </si>
  <si>
    <t>ESPECIFICAÇÕES DOS PRODUTOS/SERVIÇOS</t>
  </si>
  <si>
    <t>ÍTEM</t>
  </si>
  <si>
    <t>F O R N E C E D O R E S</t>
  </si>
  <si>
    <t>Nº</t>
  </si>
  <si>
    <t>CRITÉRIO DE JULGAMENTO: PREÇO GLOBAL</t>
  </si>
  <si>
    <t>DATA:</t>
  </si>
  <si>
    <t>_____/ _____/  2018.</t>
  </si>
  <si>
    <t>ANEXO VI</t>
  </si>
  <si>
    <t>MÊS:</t>
  </si>
  <si>
    <t>VEÍCULO/ EMBARCAÇÃO:</t>
  </si>
  <si>
    <t>PLACA/REGISTRO DE EMBARCAÇÃO:</t>
  </si>
  <si>
    <t>RELATÓRIO DE UTILIZAÇÃO DO VEÍCULO/EMBARCAÇÃO</t>
  </si>
  <si>
    <t>HORA</t>
  </si>
  <si>
    <t>MOTORISTA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</si>
  <si>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</si>
  <si>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___________________________________________________</t>
    </r>
  </si>
  <si>
    <t>OSC:</t>
  </si>
  <si>
    <t>N° DO TERMO:</t>
  </si>
  <si>
    <t>ANEXO VII</t>
  </si>
  <si>
    <t>MAPA DE COTAÇÃO Nº_______/2018</t>
  </si>
  <si>
    <t>xxx</t>
  </si>
  <si>
    <t>material permanente</t>
  </si>
  <si>
    <t>xxx/xxx</t>
  </si>
  <si>
    <t>NF 1054</t>
  </si>
  <si>
    <t>NF 1568</t>
  </si>
  <si>
    <t>Importadora Veículos</t>
  </si>
  <si>
    <t>1. MATERIAL PERMANENTE</t>
  </si>
  <si>
    <t>1.1. VEÍCULO</t>
  </si>
  <si>
    <t>IMPORTADORA VEÍCULOS</t>
  </si>
  <si>
    <t>GOLD CAR</t>
  </si>
  <si>
    <t>CARDOSO VEICULOS</t>
  </si>
  <si>
    <t>XXX.XX.XXX.</t>
  </si>
  <si>
    <t>3100-000</t>
  </si>
  <si>
    <t>3200-000</t>
  </si>
  <si>
    <t>3300-000</t>
  </si>
  <si>
    <t>EVERALDO</t>
  </si>
  <si>
    <t>Triciclos</t>
  </si>
  <si>
    <t>Trator Agrícola</t>
  </si>
  <si>
    <t>Grade aradora</t>
  </si>
  <si>
    <t>Carreta Agrícola</t>
  </si>
  <si>
    <t>1.2. IMPLEMENTOS AGRÍCOLAS</t>
  </si>
  <si>
    <t>Queiroz Megamix</t>
  </si>
  <si>
    <t>material de consumo</t>
  </si>
  <si>
    <t>Encaminhamento dos idosos para atendimento médico</t>
  </si>
  <si>
    <t>Sede da associação, Hospital xxx e retorno para sede.</t>
  </si>
  <si>
    <t>FPS</t>
  </si>
  <si>
    <t>RP</t>
  </si>
  <si>
    <t>REND</t>
  </si>
  <si>
    <t>UNIDADE EXECUTORA:INSTITUTO RESTAURAR/DELFOS</t>
  </si>
  <si>
    <t>Nº DO TERMO: 018/2020</t>
  </si>
  <si>
    <t>UNIDADE EXECUTORA: INSTITUTO J FUTURO - IJF</t>
  </si>
  <si>
    <t>BANCO: BANCO DO BRASIL</t>
  </si>
  <si>
    <t>AGÊNCIA: 1862</t>
  </si>
  <si>
    <t>CONTA CORRENTE Nº: 68952-1</t>
  </si>
  <si>
    <t>TIPO DE APLICAÇÃO: RF Simples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</si>
</sst>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 &quot;#,##0.00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color indexed="12"/>
      <name val="Calibri"/>
      <family val="2"/>
      <scheme val="minor"/>
    </font>
    <font>
      <b/>
      <sz val="25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/>
    <xf numFmtId="44" fontId="2" fillId="2" borderId="1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0" fillId="0" borderId="0" xfId="0" applyNumberFormat="1"/>
    <xf numFmtId="44" fontId="1" fillId="0" borderId="7" xfId="0" applyNumberFormat="1" applyFont="1" applyBorder="1" applyAlignment="1">
      <alignment vertical="center" wrapText="1"/>
    </xf>
    <xf numFmtId="44" fontId="1" fillId="0" borderId="19" xfId="0" applyNumberFormat="1" applyFont="1" applyBorder="1" applyAlignment="1">
      <alignment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44" fontId="3" fillId="0" borderId="14" xfId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12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vertical="center" wrapText="1"/>
    </xf>
    <xf numFmtId="0" fontId="16" fillId="0" borderId="0" xfId="2" applyAlignment="1">
      <alignment vertical="center"/>
    </xf>
    <xf numFmtId="0" fontId="17" fillId="0" borderId="0" xfId="2" applyFont="1" applyAlignment="1">
      <alignment vertical="center"/>
    </xf>
    <xf numFmtId="164" fontId="17" fillId="0" borderId="0" xfId="2" applyNumberFormat="1" applyFont="1" applyAlignment="1">
      <alignment vertical="center"/>
    </xf>
    <xf numFmtId="0" fontId="17" fillId="0" borderId="11" xfId="2" applyFont="1" applyBorder="1" applyAlignment="1">
      <alignment vertical="center"/>
    </xf>
    <xf numFmtId="0" fontId="19" fillId="0" borderId="0" xfId="2" applyFont="1" applyAlignment="1">
      <alignment vertical="center"/>
    </xf>
    <xf numFmtId="14" fontId="17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4" fontId="17" fillId="0" borderId="32" xfId="2" applyNumberFormat="1" applyFont="1" applyBorder="1" applyAlignment="1">
      <alignment vertical="center" wrapText="1"/>
    </xf>
    <xf numFmtId="39" fontId="17" fillId="0" borderId="15" xfId="2" applyNumberFormat="1" applyFont="1" applyBorder="1" applyAlignment="1">
      <alignment vertical="center" wrapText="1"/>
    </xf>
    <xf numFmtId="4" fontId="17" fillId="0" borderId="7" xfId="2" applyNumberFormat="1" applyFont="1" applyBorder="1" applyAlignment="1">
      <alignment vertical="center" wrapText="1"/>
    </xf>
    <xf numFmtId="165" fontId="17" fillId="0" borderId="5" xfId="3" applyFont="1" applyBorder="1" applyAlignment="1">
      <alignment horizontal="center" vertical="center" wrapText="1"/>
    </xf>
    <xf numFmtId="166" fontId="17" fillId="0" borderId="31" xfId="4" applyFont="1" applyFill="1" applyBorder="1" applyAlignment="1">
      <alignment vertical="center" wrapText="1"/>
    </xf>
    <xf numFmtId="166" fontId="17" fillId="0" borderId="5" xfId="4" applyFont="1" applyFill="1" applyBorder="1" applyAlignment="1">
      <alignment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3" fontId="17" fillId="0" borderId="6" xfId="2" applyNumberFormat="1" applyFont="1" applyBorder="1" applyAlignment="1">
      <alignment horizontal="center" vertical="center" wrapText="1"/>
    </xf>
    <xf numFmtId="4" fontId="17" fillId="0" borderId="15" xfId="2" applyNumberFormat="1" applyFont="1" applyBorder="1" applyAlignment="1">
      <alignment vertical="center" wrapText="1"/>
    </xf>
    <xf numFmtId="165" fontId="17" fillId="0" borderId="13" xfId="3" applyFont="1" applyBorder="1" applyAlignment="1">
      <alignment horizontal="center" vertical="center" wrapText="1"/>
    </xf>
    <xf numFmtId="166" fontId="17" fillId="0" borderId="27" xfId="4" applyFont="1" applyFill="1" applyBorder="1" applyAlignment="1">
      <alignment vertical="center" wrapText="1"/>
    </xf>
    <xf numFmtId="166" fontId="17" fillId="0" borderId="13" xfId="4" applyFont="1" applyFill="1" applyBorder="1" applyAlignment="1">
      <alignment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3" fontId="17" fillId="0" borderId="14" xfId="2" applyNumberFormat="1" applyFont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18" fillId="2" borderId="57" xfId="2" applyFont="1" applyFill="1" applyBorder="1" applyAlignment="1">
      <alignment horizontal="center" vertical="center" wrapText="1"/>
    </xf>
    <xf numFmtId="0" fontId="18" fillId="2" borderId="58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2" borderId="63" xfId="2" applyFont="1" applyFill="1" applyBorder="1" applyAlignment="1">
      <alignment horizontal="center" vertical="center" wrapText="1"/>
    </xf>
    <xf numFmtId="0" fontId="18" fillId="2" borderId="64" xfId="2" applyFont="1" applyFill="1" applyBorder="1" applyAlignment="1">
      <alignment horizontal="center" vertical="center"/>
    </xf>
    <xf numFmtId="0" fontId="18" fillId="2" borderId="63" xfId="2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5" fillId="0" borderId="23" xfId="0" applyFont="1" applyBorder="1" applyAlignment="1">
      <alignment horizontal="justify" wrapText="1"/>
    </xf>
    <xf numFmtId="0" fontId="14" fillId="3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44" fontId="0" fillId="0" borderId="0" xfId="1" applyFont="1"/>
    <xf numFmtId="44" fontId="1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1" fillId="0" borderId="14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1" fillId="0" borderId="21" xfId="1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17" fillId="0" borderId="62" xfId="2" applyNumberFormat="1" applyFont="1" applyBorder="1" applyAlignment="1">
      <alignment horizontal="center" vertical="center"/>
    </xf>
    <xf numFmtId="14" fontId="17" fillId="0" borderId="61" xfId="2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44" fontId="1" fillId="0" borderId="0" xfId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14" fillId="0" borderId="16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45" xfId="0" applyFont="1" applyBorder="1" applyAlignment="1">
      <alignment horizontal="left" wrapText="1"/>
    </xf>
    <xf numFmtId="0" fontId="14" fillId="4" borderId="16" xfId="0" applyFont="1" applyFill="1" applyBorder="1" applyAlignment="1">
      <alignment horizontal="left" wrapText="1"/>
    </xf>
    <xf numFmtId="0" fontId="14" fillId="4" borderId="17" xfId="0" applyFont="1" applyFill="1" applyBorder="1" applyAlignment="1">
      <alignment horizontal="left" wrapText="1"/>
    </xf>
    <xf numFmtId="0" fontId="14" fillId="4" borderId="18" xfId="0" applyFont="1" applyFill="1" applyBorder="1" applyAlignment="1">
      <alignment horizontal="left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5" fillId="0" borderId="18" xfId="0" applyFont="1" applyBorder="1" applyAlignment="1">
      <alignment horizontal="left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4" fontId="15" fillId="0" borderId="16" xfId="1" applyFont="1" applyBorder="1" applyAlignment="1">
      <alignment horizontal="center" vertical="center" wrapText="1"/>
    </xf>
    <xf numFmtId="44" fontId="15" fillId="0" borderId="18" xfId="1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4" fontId="1" fillId="0" borderId="49" xfId="0" applyNumberFormat="1" applyFont="1" applyBorder="1" applyAlignment="1">
      <alignment horizontal="center" vertical="center"/>
    </xf>
    <xf numFmtId="14" fontId="1" fillId="0" borderId="47" xfId="0" applyNumberFormat="1" applyFont="1" applyBorder="1" applyAlignment="1">
      <alignment horizontal="center" vertical="center"/>
    </xf>
    <xf numFmtId="44" fontId="15" fillId="0" borderId="16" xfId="1" applyFont="1" applyBorder="1" applyAlignment="1">
      <alignment horizontal="left" wrapText="1"/>
    </xf>
    <xf numFmtId="44" fontId="15" fillId="0" borderId="18" xfId="1" applyFont="1" applyBorder="1" applyAlignment="1">
      <alignment horizontal="left" wrapText="1"/>
    </xf>
    <xf numFmtId="14" fontId="1" fillId="0" borderId="52" xfId="0" applyNumberFormat="1" applyFont="1" applyBorder="1" applyAlignment="1">
      <alignment horizontal="center" vertical="center"/>
    </xf>
    <xf numFmtId="14" fontId="1" fillId="0" borderId="50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wrapText="1"/>
    </xf>
    <xf numFmtId="0" fontId="14" fillId="4" borderId="18" xfId="0" applyFont="1" applyFill="1" applyBorder="1" applyAlignment="1">
      <alignment horizontal="center" wrapText="1"/>
    </xf>
    <xf numFmtId="44" fontId="14" fillId="4" borderId="16" xfId="0" applyNumberFormat="1" applyFont="1" applyFill="1" applyBorder="1" applyAlignment="1">
      <alignment horizontal="left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4" fontId="1" fillId="0" borderId="32" xfId="1" applyFont="1" applyBorder="1" applyAlignment="1">
      <alignment horizontal="right" vertical="center" wrapText="1"/>
    </xf>
    <xf numFmtId="44" fontId="1" fillId="0" borderId="33" xfId="1" applyFont="1" applyBorder="1" applyAlignment="1">
      <alignment horizontal="right" vertical="center" wrapText="1"/>
    </xf>
    <xf numFmtId="44" fontId="1" fillId="0" borderId="28" xfId="1" applyFont="1" applyBorder="1" applyAlignment="1">
      <alignment horizontal="right" vertical="center" wrapText="1"/>
    </xf>
    <xf numFmtId="44" fontId="1" fillId="0" borderId="29" xfId="1" applyFont="1" applyBorder="1" applyAlignment="1">
      <alignment horizontal="right" vertical="center" wrapText="1"/>
    </xf>
    <xf numFmtId="44" fontId="1" fillId="0" borderId="36" xfId="1" applyFont="1" applyBorder="1" applyAlignment="1">
      <alignment horizontal="right" vertical="center" wrapText="1"/>
    </xf>
    <xf numFmtId="44" fontId="1" fillId="0" borderId="37" xfId="1" applyFont="1" applyBorder="1" applyAlignment="1">
      <alignment horizontal="right" vertical="center" wrapText="1"/>
    </xf>
    <xf numFmtId="0" fontId="7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8" fillId="0" borderId="30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2" borderId="52" xfId="2" quotePrefix="1" applyFont="1" applyFill="1" applyBorder="1" applyAlignment="1">
      <alignment horizontal="center" vertical="center"/>
    </xf>
    <xf numFmtId="0" fontId="18" fillId="2" borderId="50" xfId="2" quotePrefix="1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18" fillId="2" borderId="59" xfId="2" quotePrefix="1" applyFont="1" applyFill="1" applyBorder="1" applyAlignment="1">
      <alignment horizontal="center" vertical="center"/>
    </xf>
    <xf numFmtId="0" fontId="18" fillId="2" borderId="57" xfId="2" quotePrefix="1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2" borderId="52" xfId="2" applyFont="1" applyFill="1" applyBorder="1" applyAlignment="1">
      <alignment horizontal="center" vertical="center"/>
    </xf>
    <xf numFmtId="0" fontId="18" fillId="2" borderId="51" xfId="2" applyFont="1" applyFill="1" applyBorder="1" applyAlignment="1">
      <alignment horizontal="center" vertical="center"/>
    </xf>
    <xf numFmtId="0" fontId="18" fillId="2" borderId="50" xfId="2" applyFont="1" applyFill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165" fontId="18" fillId="2" borderId="54" xfId="3" applyFont="1" applyFill="1" applyBorder="1" applyAlignment="1">
      <alignment horizontal="center" vertical="center"/>
    </xf>
    <xf numFmtId="165" fontId="18" fillId="2" borderId="53" xfId="3" applyFont="1" applyFill="1" applyBorder="1" applyAlignment="1">
      <alignment horizontal="center" vertical="center"/>
    </xf>
    <xf numFmtId="165" fontId="18" fillId="2" borderId="56" xfId="3" applyFont="1" applyFill="1" applyBorder="1" applyAlignment="1">
      <alignment horizontal="center" vertical="center"/>
    </xf>
    <xf numFmtId="165" fontId="18" fillId="2" borderId="55" xfId="3" applyFont="1" applyFill="1" applyBorder="1" applyAlignment="1">
      <alignment horizontal="center" vertical="center"/>
    </xf>
    <xf numFmtId="0" fontId="18" fillId="2" borderId="24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8" fillId="2" borderId="25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8" fillId="2" borderId="60" xfId="2" applyFont="1" applyFill="1" applyBorder="1" applyAlignment="1">
      <alignment horizontal="center" vertical="center"/>
    </xf>
    <xf numFmtId="0" fontId="18" fillId="2" borderId="59" xfId="2" applyFont="1" applyFill="1" applyBorder="1" applyAlignment="1">
      <alignment horizontal="center" vertical="center"/>
    </xf>
    <xf numFmtId="165" fontId="17" fillId="0" borderId="49" xfId="2" applyNumberFormat="1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2" borderId="64" xfId="2" applyFont="1" applyFill="1" applyBorder="1" applyAlignment="1">
      <alignment horizontal="center" vertical="center"/>
    </xf>
    <xf numFmtId="0" fontId="20" fillId="5" borderId="16" xfId="2" applyFont="1" applyFill="1" applyBorder="1" applyAlignment="1">
      <alignment horizontal="center" vertical="center"/>
    </xf>
    <xf numFmtId="0" fontId="20" fillId="5" borderId="17" xfId="2" applyFont="1" applyFill="1" applyBorder="1" applyAlignment="1">
      <alignment horizontal="center" vertical="center"/>
    </xf>
    <xf numFmtId="0" fontId="20" fillId="5" borderId="18" xfId="2" applyFont="1" applyFill="1" applyBorder="1" applyAlignment="1">
      <alignment horizontal="center" vertical="center"/>
    </xf>
    <xf numFmtId="0" fontId="18" fillId="0" borderId="16" xfId="2" applyFont="1" applyBorder="1" applyAlignment="1">
      <alignment horizontal="left" vertical="center" wrapText="1"/>
    </xf>
    <xf numFmtId="0" fontId="18" fillId="0" borderId="17" xfId="2" applyFont="1" applyBorder="1" applyAlignment="1">
      <alignment horizontal="left" vertical="center" wrapText="1"/>
    </xf>
    <xf numFmtId="0" fontId="18" fillId="0" borderId="18" xfId="2" applyFont="1" applyBorder="1" applyAlignment="1">
      <alignment horizontal="left" vertical="center" wrapText="1"/>
    </xf>
    <xf numFmtId="14" fontId="18" fillId="0" borderId="22" xfId="2" applyNumberFormat="1" applyFont="1" applyBorder="1" applyAlignment="1">
      <alignment horizontal="left" vertical="center"/>
    </xf>
    <xf numFmtId="14" fontId="18" fillId="0" borderId="11" xfId="2" applyNumberFormat="1" applyFont="1" applyBorder="1" applyAlignment="1">
      <alignment horizontal="left" vertical="center"/>
    </xf>
    <xf numFmtId="14" fontId="18" fillId="0" borderId="23" xfId="2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justify" wrapText="1"/>
    </xf>
    <xf numFmtId="0" fontId="13" fillId="3" borderId="16" xfId="0" applyFont="1" applyFill="1" applyBorder="1" applyAlignment="1">
      <alignment horizontal="center" wrapText="1"/>
    </xf>
    <xf numFmtId="0" fontId="13" fillId="3" borderId="17" xfId="0" applyFont="1" applyFill="1" applyBorder="1" applyAlignment="1">
      <alignment horizontal="center" wrapText="1"/>
    </xf>
    <xf numFmtId="0" fontId="13" fillId="3" borderId="18" xfId="0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0" fontId="15" fillId="0" borderId="16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5" fillId="0" borderId="16" xfId="0" applyFont="1" applyBorder="1" applyAlignment="1">
      <alignment horizontal="justify" wrapText="1"/>
    </xf>
    <xf numFmtId="0" fontId="15" fillId="0" borderId="17" xfId="0" applyFont="1" applyBorder="1" applyAlignment="1">
      <alignment horizontal="justify" wrapText="1"/>
    </xf>
    <xf numFmtId="0" fontId="15" fillId="0" borderId="18" xfId="0" applyFont="1" applyBorder="1" applyAlignment="1">
      <alignment horizontal="justify" wrapText="1"/>
    </xf>
    <xf numFmtId="0" fontId="14" fillId="0" borderId="16" xfId="0" applyFont="1" applyBorder="1" applyAlignment="1">
      <alignment horizontal="justify" wrapText="1"/>
    </xf>
    <xf numFmtId="0" fontId="14" fillId="0" borderId="17" xfId="0" applyFont="1" applyBorder="1" applyAlignment="1">
      <alignment horizontal="justify" wrapText="1"/>
    </xf>
    <xf numFmtId="0" fontId="14" fillId="0" borderId="18" xfId="0" applyFont="1" applyBorder="1" applyAlignment="1">
      <alignment horizontal="justify" wrapText="1"/>
    </xf>
    <xf numFmtId="0" fontId="15" fillId="0" borderId="16" xfId="0" applyFont="1" applyBorder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0" fontId="0" fillId="0" borderId="17" xfId="0" applyBorder="1"/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0" fontId="7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41" xfId="0" applyFont="1" applyBorder="1" applyAlignment="1">
      <alignment horizontal="justify" vertical="center" wrapText="1"/>
    </xf>
    <xf numFmtId="0" fontId="22" fillId="0" borderId="0" xfId="0" applyFont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</cellXfs>
  <cellStyles count="5"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  <cellStyle name="Separador de milhares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28575</xdr:rowOff>
    </xdr:to>
    <xdr:pic>
      <xdr:nvPicPr>
        <xdr:cNvPr id="2" name="Picture 9" descr="espa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8400" y="591502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N17"/>
  <sheetViews>
    <sheetView zoomScale="70" zoomScaleNormal="70" zoomScalePageLayoutView="55" workbookViewId="0">
      <selection activeCell="H7" sqref="H7"/>
    </sheetView>
  </sheetViews>
  <sheetFormatPr defaultRowHeight="15" x14ac:dyDescent="0.25"/>
  <cols>
    <col min="2" max="2" width="52.28515625" customWidth="1"/>
    <col min="3" max="3" width="33.42578125" customWidth="1"/>
    <col min="4" max="4" width="31.140625" customWidth="1"/>
    <col min="5" max="5" width="32.28515625" customWidth="1"/>
    <col min="6" max="6" width="14.7109375" bestFit="1" customWidth="1"/>
    <col min="7" max="7" width="18.5703125" style="102" customWidth="1"/>
    <col min="8" max="8" width="27.85546875" customWidth="1"/>
    <col min="9" max="9" width="14" customWidth="1"/>
    <col min="10" max="10" width="21.42578125" customWidth="1"/>
  </cols>
  <sheetData>
    <row r="1" spans="1:13" ht="39.75" thickBot="1" x14ac:dyDescent="0.3">
      <c r="I1" s="121" t="s">
        <v>13</v>
      </c>
      <c r="J1" s="121"/>
    </row>
    <row r="2" spans="1:13" ht="35.25" customHeight="1" thickBot="1" x14ac:dyDescent="0.3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3" s="1" customFormat="1" ht="24.75" customHeight="1" thickBot="1" x14ac:dyDescent="0.35">
      <c r="G3" s="103"/>
    </row>
    <row r="4" spans="1:13" s="1" customFormat="1" ht="39.950000000000003" customHeight="1" thickBot="1" x14ac:dyDescent="0.35">
      <c r="A4" s="114" t="s">
        <v>11</v>
      </c>
      <c r="B4" s="114"/>
      <c r="C4" s="114"/>
      <c r="D4" s="114"/>
      <c r="E4" s="114"/>
      <c r="F4" s="114" t="s">
        <v>10</v>
      </c>
      <c r="G4" s="114"/>
      <c r="H4" s="114"/>
      <c r="I4" s="114"/>
      <c r="J4" s="114"/>
    </row>
    <row r="5" spans="1:13" s="1" customFormat="1" ht="39.950000000000003" customHeight="1" thickBot="1" x14ac:dyDescent="0.35">
      <c r="A5" s="114"/>
      <c r="B5" s="114"/>
      <c r="C5" s="114"/>
      <c r="D5" s="114"/>
      <c r="E5" s="114"/>
      <c r="F5" s="114" t="s">
        <v>9</v>
      </c>
      <c r="G5" s="114"/>
      <c r="H5" s="114"/>
      <c r="I5" s="114"/>
      <c r="J5" s="114"/>
      <c r="M5" s="26"/>
    </row>
    <row r="6" spans="1:13" s="1" customFormat="1" ht="39.950000000000003" customHeight="1" thickBot="1" x14ac:dyDescent="0.35">
      <c r="A6" s="3" t="s">
        <v>1</v>
      </c>
      <c r="B6" s="3" t="s">
        <v>2</v>
      </c>
      <c r="C6" s="3" t="s">
        <v>3</v>
      </c>
      <c r="D6" s="3" t="s">
        <v>76</v>
      </c>
      <c r="E6" s="3" t="s">
        <v>4</v>
      </c>
      <c r="F6" s="3" t="s">
        <v>5</v>
      </c>
      <c r="G6" s="104" t="s">
        <v>6</v>
      </c>
      <c r="H6" s="3" t="s">
        <v>7</v>
      </c>
      <c r="I6" s="3" t="s">
        <v>5</v>
      </c>
      <c r="J6" s="3" t="s">
        <v>8</v>
      </c>
    </row>
    <row r="7" spans="1:13" s="94" customFormat="1" ht="39.950000000000003" customHeight="1" x14ac:dyDescent="0.25">
      <c r="A7" s="92">
        <v>1</v>
      </c>
      <c r="B7" s="93" t="s">
        <v>141</v>
      </c>
      <c r="C7" s="93" t="s">
        <v>136</v>
      </c>
      <c r="D7" s="93" t="s">
        <v>137</v>
      </c>
      <c r="E7" s="93" t="s">
        <v>138</v>
      </c>
      <c r="F7" s="101">
        <v>43606</v>
      </c>
      <c r="G7" s="105">
        <v>100000</v>
      </c>
      <c r="H7" s="93" t="s">
        <v>139</v>
      </c>
      <c r="I7" s="101">
        <v>43606</v>
      </c>
      <c r="J7" s="105">
        <v>100000</v>
      </c>
    </row>
    <row r="8" spans="1:13" s="94" customFormat="1" ht="39.950000000000003" customHeight="1" x14ac:dyDescent="0.25">
      <c r="A8" s="92">
        <v>2</v>
      </c>
      <c r="B8" s="93" t="s">
        <v>157</v>
      </c>
      <c r="C8" s="93" t="s">
        <v>136</v>
      </c>
      <c r="D8" s="93" t="s">
        <v>158</v>
      </c>
      <c r="E8" s="93" t="s">
        <v>138</v>
      </c>
      <c r="F8" s="101">
        <v>43615</v>
      </c>
      <c r="G8" s="105">
        <v>80000</v>
      </c>
      <c r="H8" s="93" t="s">
        <v>140</v>
      </c>
      <c r="I8" s="101">
        <v>43615</v>
      </c>
      <c r="J8" s="105">
        <v>80000</v>
      </c>
    </row>
    <row r="9" spans="1:13" s="94" customFormat="1" ht="24" customHeight="1" x14ac:dyDescent="0.25">
      <c r="A9" s="95"/>
      <c r="B9" s="96"/>
      <c r="C9" s="96"/>
      <c r="D9" s="96"/>
      <c r="E9" s="96"/>
      <c r="F9" s="96"/>
      <c r="G9" s="106"/>
      <c r="H9" s="96"/>
      <c r="I9" s="96"/>
      <c r="J9" s="97"/>
    </row>
    <row r="10" spans="1:13" s="94" customFormat="1" ht="24" customHeight="1" x14ac:dyDescent="0.25">
      <c r="A10" s="95"/>
      <c r="B10" s="96"/>
      <c r="C10" s="96"/>
      <c r="D10" s="96"/>
      <c r="E10" s="96"/>
      <c r="F10" s="96"/>
      <c r="G10" s="106"/>
      <c r="H10" s="96"/>
      <c r="I10" s="96"/>
      <c r="J10" s="97"/>
    </row>
    <row r="11" spans="1:13" s="94" customFormat="1" ht="24" customHeight="1" x14ac:dyDescent="0.25">
      <c r="A11" s="95"/>
      <c r="B11" s="96"/>
      <c r="C11" s="96"/>
      <c r="D11" s="96"/>
      <c r="E11" s="96"/>
      <c r="F11" s="96"/>
      <c r="G11" s="106"/>
      <c r="H11" s="96"/>
      <c r="I11" s="96"/>
      <c r="J11" s="97"/>
    </row>
    <row r="12" spans="1:13" s="94" customFormat="1" ht="24" customHeight="1" x14ac:dyDescent="0.25">
      <c r="A12" s="95"/>
      <c r="B12" s="96"/>
      <c r="C12" s="96"/>
      <c r="D12" s="96"/>
      <c r="E12" s="96"/>
      <c r="F12" s="96"/>
      <c r="G12" s="106"/>
      <c r="H12" s="96"/>
      <c r="I12" s="96"/>
      <c r="J12" s="97"/>
    </row>
    <row r="13" spans="1:13" s="94" customFormat="1" ht="24" customHeight="1" x14ac:dyDescent="0.25">
      <c r="A13" s="95"/>
      <c r="B13" s="96"/>
      <c r="C13" s="96"/>
      <c r="D13" s="96"/>
      <c r="E13" s="96"/>
      <c r="F13" s="96"/>
      <c r="G13" s="106"/>
      <c r="H13" s="96"/>
      <c r="I13" s="96"/>
      <c r="J13" s="97"/>
    </row>
    <row r="14" spans="1:13" s="94" customFormat="1" ht="24" customHeight="1" thickBot="1" x14ac:dyDescent="0.3">
      <c r="A14" s="98"/>
      <c r="B14" s="99"/>
      <c r="C14" s="99"/>
      <c r="D14" s="99"/>
      <c r="E14" s="99"/>
      <c r="F14" s="99"/>
      <c r="G14" s="107"/>
      <c r="H14" s="99"/>
      <c r="I14" s="99"/>
      <c r="J14" s="100"/>
    </row>
    <row r="15" spans="1:13" s="2" customFormat="1" ht="39.950000000000003" customHeight="1" thickBot="1" x14ac:dyDescent="0.35">
      <c r="A15" s="115" t="s">
        <v>72</v>
      </c>
      <c r="B15" s="116"/>
      <c r="C15" s="116"/>
      <c r="D15" s="116"/>
      <c r="E15" s="116"/>
      <c r="F15" s="116"/>
      <c r="G15" s="108">
        <f>SUM(G7:G14)</f>
        <v>180000</v>
      </c>
      <c r="H15" s="115" t="s">
        <v>73</v>
      </c>
      <c r="I15" s="117"/>
      <c r="J15" s="4">
        <f>SUM(J7:J14)</f>
        <v>180000</v>
      </c>
    </row>
    <row r="16" spans="1:13" s="1" customFormat="1" ht="39.950000000000003" customHeight="1" thickBot="1" x14ac:dyDescent="0.35">
      <c r="A16" s="114" t="s">
        <v>11</v>
      </c>
      <c r="B16" s="114"/>
      <c r="C16" s="114"/>
      <c r="D16" s="114"/>
      <c r="E16" s="114"/>
      <c r="F16" s="114" t="s">
        <v>12</v>
      </c>
      <c r="G16" s="114"/>
      <c r="H16" s="114"/>
      <c r="I16" s="114"/>
      <c r="J16" s="114"/>
    </row>
    <row r="17" spans="1:14" ht="60" customHeight="1" thickBot="1" x14ac:dyDescent="0.3">
      <c r="A17" s="114" t="s">
        <v>16</v>
      </c>
      <c r="B17" s="114"/>
      <c r="C17" s="114"/>
      <c r="D17" s="114"/>
      <c r="E17" s="114"/>
      <c r="F17" s="114" t="s">
        <v>17</v>
      </c>
      <c r="G17" s="114"/>
      <c r="H17" s="114"/>
      <c r="I17" s="114"/>
      <c r="J17" s="114"/>
      <c r="N17" t="s">
        <v>74</v>
      </c>
    </row>
  </sheetData>
  <mergeCells count="11">
    <mergeCell ref="A2:J2"/>
    <mergeCell ref="I1:J1"/>
    <mergeCell ref="F4:J4"/>
    <mergeCell ref="F5:J5"/>
    <mergeCell ref="A4:E5"/>
    <mergeCell ref="A16:E16"/>
    <mergeCell ref="F16:J16"/>
    <mergeCell ref="A17:E17"/>
    <mergeCell ref="F17:J17"/>
    <mergeCell ref="A15:F15"/>
    <mergeCell ref="H15:I15"/>
  </mergeCells>
  <printOptions horizontalCentered="1"/>
  <pageMargins left="0.51181102362204722" right="0.51181102362204722" top="0.62992125984251968" bottom="0.78740157480314965" header="0.31496062992125984" footer="0.31496062992125984"/>
  <pageSetup paperSize="9" scale="53" orientation="landscape" r:id="rId1"/>
  <headerFooter>
    <oddHeader>&amp;C&amp;14LOGOTIPO E NOME DA ORGANIZAÇÃO DA SOCIEDADE CIVIL</oddHeader>
    <oddFooter>&amp;C&amp;G</oddFooter>
  </headerFooter>
  <rowBreaks count="1" manualBreakCount="1">
    <brk id="1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9"/>
  <sheetViews>
    <sheetView topLeftCell="A5" zoomScale="55" zoomScaleNormal="55" zoomScalePageLayoutView="25" workbookViewId="0">
      <selection activeCell="I13" sqref="I13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9"/>
    <col min="7" max="7" width="20.42578125" bestFit="1" customWidth="1"/>
    <col min="9" max="9" width="34.28515625" style="102" customWidth="1"/>
    <col min="10" max="10" width="30.42578125" style="102" customWidth="1"/>
  </cols>
  <sheetData>
    <row r="1" spans="1:10" s="21" customFormat="1" ht="44.1" customHeight="1" thickBot="1" x14ac:dyDescent="0.3">
      <c r="E1" s="25" t="s">
        <v>19</v>
      </c>
      <c r="F1" s="38"/>
      <c r="I1" s="113"/>
      <c r="J1" s="113"/>
    </row>
    <row r="2" spans="1:10" s="21" customFormat="1" ht="60" customHeight="1" thickBot="1" x14ac:dyDescent="0.3">
      <c r="A2" s="118" t="s">
        <v>43</v>
      </c>
      <c r="B2" s="119"/>
      <c r="C2" s="119"/>
      <c r="D2" s="119"/>
      <c r="E2" s="120"/>
      <c r="F2" s="38"/>
      <c r="I2" s="113"/>
      <c r="J2" s="113"/>
    </row>
    <row r="3" spans="1:10" s="21" customFormat="1" ht="44.1" customHeight="1" thickBot="1" x14ac:dyDescent="0.3">
      <c r="F3" s="38"/>
      <c r="I3" s="113"/>
      <c r="J3" s="113"/>
    </row>
    <row r="4" spans="1:10" s="21" customFormat="1" ht="44.1" customHeight="1" thickBot="1" x14ac:dyDescent="0.3">
      <c r="A4" s="177" t="s">
        <v>166</v>
      </c>
      <c r="B4" s="178"/>
      <c r="C4" s="178"/>
      <c r="D4" s="178"/>
      <c r="E4" s="22" t="s">
        <v>78</v>
      </c>
      <c r="F4" s="38"/>
      <c r="I4" s="113"/>
      <c r="J4" s="113"/>
    </row>
    <row r="5" spans="1:10" s="21" customFormat="1" ht="44.1" customHeight="1" x14ac:dyDescent="0.25">
      <c r="A5" s="168" t="s">
        <v>52</v>
      </c>
      <c r="B5" s="169"/>
      <c r="C5" s="169"/>
      <c r="D5" s="169"/>
      <c r="E5" s="170"/>
      <c r="F5" s="38"/>
      <c r="I5" s="113"/>
      <c r="J5" s="113"/>
    </row>
    <row r="6" spans="1:10" s="21" customFormat="1" ht="44.1" customHeight="1" thickBot="1" x14ac:dyDescent="0.3">
      <c r="A6" s="181" t="s">
        <v>53</v>
      </c>
      <c r="B6" s="179"/>
      <c r="C6" s="179"/>
      <c r="D6" s="179" t="s">
        <v>54</v>
      </c>
      <c r="E6" s="180"/>
      <c r="F6" s="38"/>
      <c r="I6" s="113"/>
      <c r="J6" s="113"/>
    </row>
    <row r="7" spans="1:10" s="21" customFormat="1" ht="44.1" customHeight="1" x14ac:dyDescent="0.25">
      <c r="A7" s="168" t="s">
        <v>44</v>
      </c>
      <c r="B7" s="169"/>
      <c r="C7" s="169"/>
      <c r="D7" s="169"/>
      <c r="E7" s="170"/>
      <c r="F7" s="38"/>
      <c r="I7" s="113"/>
      <c r="J7" s="113"/>
    </row>
    <row r="8" spans="1:10" s="21" customFormat="1" ht="44.1" customHeight="1" x14ac:dyDescent="0.25">
      <c r="A8" s="171" t="s">
        <v>167</v>
      </c>
      <c r="B8" s="172"/>
      <c r="C8" s="172"/>
      <c r="D8" s="172" t="s">
        <v>168</v>
      </c>
      <c r="E8" s="175"/>
      <c r="F8" s="38"/>
      <c r="I8" s="113"/>
      <c r="J8" s="113"/>
    </row>
    <row r="9" spans="1:10" s="21" customFormat="1" ht="44.1" customHeight="1" thickBot="1" x14ac:dyDescent="0.3">
      <c r="A9" s="173" t="s">
        <v>169</v>
      </c>
      <c r="B9" s="174"/>
      <c r="C9" s="174"/>
      <c r="D9" s="174" t="s">
        <v>170</v>
      </c>
      <c r="E9" s="176"/>
      <c r="F9" s="38"/>
      <c r="I9" s="113"/>
      <c r="J9" s="113"/>
    </row>
    <row r="10" spans="1:10" s="21" customFormat="1" ht="44.1" customHeight="1" x14ac:dyDescent="0.25">
      <c r="A10" s="164" t="s">
        <v>47</v>
      </c>
      <c r="B10" s="165"/>
      <c r="C10" s="165"/>
      <c r="D10" s="165"/>
      <c r="E10" s="166"/>
      <c r="F10" s="38"/>
      <c r="I10" s="113"/>
      <c r="J10" s="113"/>
    </row>
    <row r="11" spans="1:10" s="21" customFormat="1" ht="44.1" customHeight="1" x14ac:dyDescent="0.25">
      <c r="A11" s="44" t="s">
        <v>5</v>
      </c>
      <c r="B11" s="36" t="s">
        <v>48</v>
      </c>
      <c r="C11" s="36" t="s">
        <v>49</v>
      </c>
      <c r="D11" s="36" t="s">
        <v>50</v>
      </c>
      <c r="E11" s="45" t="s">
        <v>51</v>
      </c>
      <c r="F11" s="38"/>
      <c r="I11" s="113"/>
      <c r="J11" s="113"/>
    </row>
    <row r="12" spans="1:10" s="21" customFormat="1" ht="44.1" customHeight="1" x14ac:dyDescent="0.25">
      <c r="A12" s="32">
        <v>44531</v>
      </c>
      <c r="B12" s="37">
        <v>139000</v>
      </c>
      <c r="C12" s="37">
        <v>0</v>
      </c>
      <c r="D12" s="37">
        <v>139373.35</v>
      </c>
      <c r="E12" s="46">
        <f>C12+D12-B12</f>
        <v>373.35000000000582</v>
      </c>
      <c r="F12" s="38"/>
      <c r="G12" s="113"/>
      <c r="I12" s="113"/>
      <c r="J12" s="113"/>
    </row>
    <row r="13" spans="1:10" s="21" customFormat="1" ht="44.1" customHeight="1" x14ac:dyDescent="0.25">
      <c r="A13" s="32">
        <v>44562</v>
      </c>
      <c r="B13" s="37">
        <f>D12</f>
        <v>139373.35</v>
      </c>
      <c r="C13" s="33">
        <v>0</v>
      </c>
      <c r="D13" s="33">
        <v>140264.78</v>
      </c>
      <c r="E13" s="46">
        <f t="shared" ref="E13:E15" si="0">C13+D13-B13</f>
        <v>891.42999999999302</v>
      </c>
      <c r="F13" s="38"/>
      <c r="I13" s="113"/>
      <c r="J13" s="113"/>
    </row>
    <row r="14" spans="1:10" s="21" customFormat="1" ht="44.1" customHeight="1" x14ac:dyDescent="0.25">
      <c r="A14" s="32">
        <v>44593</v>
      </c>
      <c r="B14" s="33">
        <f>D13</f>
        <v>140264.78</v>
      </c>
      <c r="C14" s="34">
        <v>0</v>
      </c>
      <c r="D14" s="34">
        <v>141201.46</v>
      </c>
      <c r="E14" s="46">
        <f t="shared" si="0"/>
        <v>936.67999999999302</v>
      </c>
      <c r="F14" s="38"/>
      <c r="I14" s="113"/>
      <c r="J14" s="113"/>
    </row>
    <row r="15" spans="1:10" s="21" customFormat="1" ht="44.1" customHeight="1" thickBot="1" x14ac:dyDescent="0.3">
      <c r="A15" s="32">
        <v>44621</v>
      </c>
      <c r="B15" s="33">
        <f>D14</f>
        <v>141201.46</v>
      </c>
      <c r="C15" s="34">
        <v>141383.88</v>
      </c>
      <c r="D15" s="35">
        <v>0</v>
      </c>
      <c r="E15" s="46">
        <f t="shared" si="0"/>
        <v>182.42000000001281</v>
      </c>
      <c r="F15" s="38"/>
      <c r="I15" s="113"/>
      <c r="J15" s="113"/>
    </row>
    <row r="16" spans="1:10" s="21" customFormat="1" ht="44.1" customHeight="1" thickBot="1" x14ac:dyDescent="0.3">
      <c r="A16" s="167" t="s">
        <v>57</v>
      </c>
      <c r="B16" s="167"/>
      <c r="C16" s="167"/>
      <c r="D16" s="167"/>
      <c r="E16" s="27">
        <f>SUM(E12:E15)</f>
        <v>2383.8800000000047</v>
      </c>
      <c r="F16" s="38"/>
      <c r="I16" s="113"/>
      <c r="J16" s="113"/>
    </row>
    <row r="17" spans="1:10" s="21" customFormat="1" ht="44.1" customHeight="1" thickBot="1" x14ac:dyDescent="0.3">
      <c r="F17" s="38"/>
      <c r="I17" s="113"/>
      <c r="J17" s="113"/>
    </row>
    <row r="18" spans="1:10" s="21" customFormat="1" ht="44.1" customHeight="1" thickBot="1" x14ac:dyDescent="0.3">
      <c r="A18" s="114" t="s">
        <v>11</v>
      </c>
      <c r="B18" s="114"/>
      <c r="C18" s="114"/>
      <c r="D18" s="114" t="s">
        <v>12</v>
      </c>
      <c r="E18" s="114"/>
      <c r="F18" s="38"/>
      <c r="I18" s="113"/>
      <c r="J18" s="113"/>
    </row>
    <row r="19" spans="1:10" s="21" customFormat="1" ht="44.1" customHeight="1" thickBot="1" x14ac:dyDescent="0.3">
      <c r="A19" s="114" t="s">
        <v>58</v>
      </c>
      <c r="B19" s="114"/>
      <c r="C19" s="114"/>
      <c r="D19" s="114" t="s">
        <v>59</v>
      </c>
      <c r="E19" s="114"/>
      <c r="F19" s="38"/>
      <c r="I19" s="113"/>
      <c r="J19" s="113"/>
    </row>
  </sheetData>
  <mergeCells count="16">
    <mergeCell ref="A18:C18"/>
    <mergeCell ref="D18:E18"/>
    <mergeCell ref="A19:C19"/>
    <mergeCell ref="D19:E19"/>
    <mergeCell ref="A8:C8"/>
    <mergeCell ref="D8:E8"/>
    <mergeCell ref="A9:C9"/>
    <mergeCell ref="D9:E9"/>
    <mergeCell ref="A10:E10"/>
    <mergeCell ref="A16:D16"/>
    <mergeCell ref="A7:E7"/>
    <mergeCell ref="A2:E2"/>
    <mergeCell ref="A4:D4"/>
    <mergeCell ref="A5:E5"/>
    <mergeCell ref="A6:C6"/>
    <mergeCell ref="D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28E9-761D-470B-BD49-6BBEC83EF660}">
  <sheetPr>
    <tabColor rgb="FF00B050"/>
  </sheetPr>
  <dimension ref="A1:J26"/>
  <sheetViews>
    <sheetView topLeftCell="A9" zoomScale="55" zoomScaleNormal="55" zoomScalePageLayoutView="25" workbookViewId="0">
      <selection activeCell="J24" sqref="J24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9"/>
    <col min="7" max="7" width="20.42578125" bestFit="1" customWidth="1"/>
    <col min="9" max="9" width="34.28515625" style="102" customWidth="1"/>
    <col min="10" max="10" width="30.42578125" style="102" customWidth="1"/>
  </cols>
  <sheetData>
    <row r="1" spans="1:10" s="21" customFormat="1" ht="44.1" customHeight="1" thickBot="1" x14ac:dyDescent="0.3">
      <c r="E1" s="25" t="s">
        <v>19</v>
      </c>
      <c r="F1" s="38"/>
      <c r="I1" s="113"/>
      <c r="J1" s="113"/>
    </row>
    <row r="2" spans="1:10" s="21" customFormat="1" ht="60" customHeight="1" thickBot="1" x14ac:dyDescent="0.3">
      <c r="A2" s="118" t="s">
        <v>43</v>
      </c>
      <c r="B2" s="119"/>
      <c r="C2" s="119"/>
      <c r="D2" s="119"/>
      <c r="E2" s="120"/>
      <c r="F2" s="38"/>
      <c r="I2" s="113"/>
      <c r="J2" s="113"/>
    </row>
    <row r="3" spans="1:10" s="21" customFormat="1" ht="44.1" customHeight="1" thickBot="1" x14ac:dyDescent="0.3">
      <c r="F3" s="38"/>
      <c r="I3" s="113"/>
      <c r="J3" s="113"/>
    </row>
    <row r="4" spans="1:10" s="21" customFormat="1" ht="44.1" customHeight="1" thickBot="1" x14ac:dyDescent="0.3">
      <c r="A4" s="177" t="s">
        <v>164</v>
      </c>
      <c r="B4" s="178"/>
      <c r="C4" s="178"/>
      <c r="D4" s="178"/>
      <c r="E4" s="22" t="s">
        <v>165</v>
      </c>
      <c r="F4" s="38"/>
      <c r="I4" s="113"/>
      <c r="J4" s="113"/>
    </row>
    <row r="5" spans="1:10" s="21" customFormat="1" ht="44.1" customHeight="1" x14ac:dyDescent="0.25">
      <c r="A5" s="168" t="s">
        <v>52</v>
      </c>
      <c r="B5" s="169"/>
      <c r="C5" s="169"/>
      <c r="D5" s="169"/>
      <c r="E5" s="170"/>
      <c r="F5" s="38"/>
      <c r="I5" s="113"/>
      <c r="J5" s="113"/>
    </row>
    <row r="6" spans="1:10" s="21" customFormat="1" ht="44.1" customHeight="1" thickBot="1" x14ac:dyDescent="0.3">
      <c r="A6" s="181" t="s">
        <v>53</v>
      </c>
      <c r="B6" s="179"/>
      <c r="C6" s="179"/>
      <c r="D6" s="179" t="s">
        <v>54</v>
      </c>
      <c r="E6" s="180"/>
      <c r="F6" s="38"/>
      <c r="I6" s="113"/>
      <c r="J6" s="113"/>
    </row>
    <row r="7" spans="1:10" s="21" customFormat="1" ht="44.1" customHeight="1" x14ac:dyDescent="0.25">
      <c r="A7" s="168" t="s">
        <v>44</v>
      </c>
      <c r="B7" s="169"/>
      <c r="C7" s="169"/>
      <c r="D7" s="169"/>
      <c r="E7" s="170"/>
      <c r="F7" s="38"/>
      <c r="I7" s="113"/>
      <c r="J7" s="113"/>
    </row>
    <row r="8" spans="1:10" s="21" customFormat="1" ht="44.1" customHeight="1" x14ac:dyDescent="0.25">
      <c r="A8" s="171" t="s">
        <v>45</v>
      </c>
      <c r="B8" s="172"/>
      <c r="C8" s="172"/>
      <c r="D8" s="172" t="s">
        <v>56</v>
      </c>
      <c r="E8" s="175"/>
      <c r="F8" s="38"/>
      <c r="I8" s="113">
        <v>528.16</v>
      </c>
      <c r="J8" s="113"/>
    </row>
    <row r="9" spans="1:10" s="21" customFormat="1" ht="44.1" customHeight="1" thickBot="1" x14ac:dyDescent="0.3">
      <c r="A9" s="173" t="s">
        <v>46</v>
      </c>
      <c r="B9" s="174"/>
      <c r="C9" s="174"/>
      <c r="D9" s="174" t="s">
        <v>91</v>
      </c>
      <c r="E9" s="176"/>
      <c r="F9" s="38"/>
      <c r="I9" s="113">
        <v>184.69</v>
      </c>
      <c r="J9" s="113"/>
    </row>
    <row r="10" spans="1:10" s="21" customFormat="1" ht="44.1" customHeight="1" x14ac:dyDescent="0.25">
      <c r="A10" s="164" t="s">
        <v>47</v>
      </c>
      <c r="B10" s="165"/>
      <c r="C10" s="165"/>
      <c r="D10" s="165"/>
      <c r="E10" s="166"/>
      <c r="F10" s="38"/>
      <c r="I10" s="113">
        <f>I8-I9</f>
        <v>343.46999999999997</v>
      </c>
      <c r="J10" s="113"/>
    </row>
    <row r="11" spans="1:10" s="21" customFormat="1" ht="44.1" customHeight="1" x14ac:dyDescent="0.25">
      <c r="A11" s="44" t="s">
        <v>5</v>
      </c>
      <c r="B11" s="36" t="s">
        <v>48</v>
      </c>
      <c r="C11" s="36" t="s">
        <v>49</v>
      </c>
      <c r="D11" s="36" t="s">
        <v>50</v>
      </c>
      <c r="E11" s="45" t="s">
        <v>51</v>
      </c>
      <c r="F11" s="38"/>
      <c r="I11" s="113"/>
      <c r="J11" s="113"/>
    </row>
    <row r="12" spans="1:10" s="21" customFormat="1" ht="44.1" customHeight="1" x14ac:dyDescent="0.25">
      <c r="A12" s="32">
        <v>44531</v>
      </c>
      <c r="B12" s="37">
        <v>139871.99</v>
      </c>
      <c r="C12" s="37">
        <v>48.99</v>
      </c>
      <c r="D12" s="37">
        <v>140232.41</v>
      </c>
      <c r="E12" s="46">
        <f>C12+D12-B12</f>
        <v>409.41000000000349</v>
      </c>
      <c r="F12" s="38"/>
      <c r="G12" s="113"/>
      <c r="I12" s="113"/>
      <c r="J12" s="113"/>
    </row>
    <row r="13" spans="1:10" s="21" customFormat="1" ht="44.1" customHeight="1" x14ac:dyDescent="0.25">
      <c r="A13" s="32">
        <v>44562</v>
      </c>
      <c r="B13" s="37">
        <f>D12</f>
        <v>140232.41</v>
      </c>
      <c r="C13" s="33">
        <v>49</v>
      </c>
      <c r="D13" s="33">
        <v>141103.69</v>
      </c>
      <c r="E13" s="46">
        <f t="shared" ref="E13:E22" si="0">C13+D13-B13</f>
        <v>920.27999999999884</v>
      </c>
      <c r="F13" s="38"/>
      <c r="I13" s="113"/>
      <c r="J13" s="113"/>
    </row>
    <row r="14" spans="1:10" s="21" customFormat="1" ht="44.1" customHeight="1" x14ac:dyDescent="0.25">
      <c r="A14" s="32">
        <v>44593</v>
      </c>
      <c r="B14" s="33">
        <f>D13</f>
        <v>141103.69</v>
      </c>
      <c r="C14" s="34">
        <v>49</v>
      </c>
      <c r="D14" s="34">
        <v>142045.49</v>
      </c>
      <c r="E14" s="46">
        <f t="shared" si="0"/>
        <v>990.79999999998836</v>
      </c>
      <c r="F14" s="38"/>
      <c r="I14" s="113"/>
      <c r="J14" s="113"/>
    </row>
    <row r="15" spans="1:10" s="21" customFormat="1" ht="44.1" customHeight="1" x14ac:dyDescent="0.25">
      <c r="A15" s="32">
        <v>44621</v>
      </c>
      <c r="B15" s="33">
        <f>D14+22128</f>
        <v>164173.49</v>
      </c>
      <c r="C15" s="35">
        <v>49</v>
      </c>
      <c r="D15" s="35">
        <v>165294.29999999999</v>
      </c>
      <c r="E15" s="46">
        <f t="shared" si="0"/>
        <v>1169.8099999999977</v>
      </c>
      <c r="F15" s="38"/>
      <c r="I15" s="113"/>
      <c r="J15" s="113"/>
    </row>
    <row r="16" spans="1:10" s="21" customFormat="1" ht="44.1" customHeight="1" x14ac:dyDescent="0.25">
      <c r="A16" s="32">
        <v>44652</v>
      </c>
      <c r="B16" s="33">
        <f>D15</f>
        <v>165294.29999999999</v>
      </c>
      <c r="C16" s="35">
        <v>49</v>
      </c>
      <c r="D16" s="35">
        <v>166327.1</v>
      </c>
      <c r="E16" s="46">
        <f t="shared" si="0"/>
        <v>1081.8000000000175</v>
      </c>
      <c r="F16" s="38"/>
      <c r="I16" s="113"/>
      <c r="J16" s="113"/>
    </row>
    <row r="17" spans="1:10" s="21" customFormat="1" ht="44.1" customHeight="1" x14ac:dyDescent="0.25">
      <c r="A17" s="32">
        <v>44682</v>
      </c>
      <c r="B17" s="33">
        <f t="shared" ref="B17:B21" si="1">D16</f>
        <v>166327.1</v>
      </c>
      <c r="C17" s="35">
        <v>49</v>
      </c>
      <c r="D17" s="35">
        <v>166912.32999999999</v>
      </c>
      <c r="E17" s="46">
        <f t="shared" si="0"/>
        <v>634.22999999998137</v>
      </c>
      <c r="F17" s="38"/>
      <c r="I17" s="113">
        <v>151636.35</v>
      </c>
      <c r="J17" s="113"/>
    </row>
    <row r="18" spans="1:10" s="21" customFormat="1" ht="44.1" customHeight="1" x14ac:dyDescent="0.25">
      <c r="A18" s="32">
        <v>44713</v>
      </c>
      <c r="B18" s="33"/>
      <c r="C18" s="35"/>
      <c r="D18" s="35"/>
      <c r="E18" s="46">
        <f t="shared" si="0"/>
        <v>0</v>
      </c>
      <c r="F18" s="38"/>
      <c r="I18" s="113">
        <v>150000</v>
      </c>
      <c r="J18" s="113"/>
    </row>
    <row r="19" spans="1:10" s="21" customFormat="1" ht="44.1" customHeight="1" x14ac:dyDescent="0.25">
      <c r="A19" s="32">
        <v>44743</v>
      </c>
      <c r="B19" s="33">
        <f t="shared" si="1"/>
        <v>0</v>
      </c>
      <c r="C19" s="35"/>
      <c r="D19" s="35"/>
      <c r="E19" s="46">
        <f t="shared" si="0"/>
        <v>0</v>
      </c>
      <c r="F19" s="38"/>
      <c r="I19" s="113">
        <f>I17-I18</f>
        <v>1636.3500000000058</v>
      </c>
      <c r="J19" s="113"/>
    </row>
    <row r="20" spans="1:10" s="21" customFormat="1" ht="44.1" customHeight="1" x14ac:dyDescent="0.25">
      <c r="A20" s="32">
        <v>44774</v>
      </c>
      <c r="B20" s="33">
        <f t="shared" si="1"/>
        <v>0</v>
      </c>
      <c r="C20" s="35"/>
      <c r="D20" s="35"/>
      <c r="E20" s="46">
        <f t="shared" si="0"/>
        <v>0</v>
      </c>
      <c r="F20" s="38"/>
      <c r="I20" s="113">
        <v>202</v>
      </c>
      <c r="J20" s="113"/>
    </row>
    <row r="21" spans="1:10" s="21" customFormat="1" ht="44.1" customHeight="1" x14ac:dyDescent="0.25">
      <c r="A21" s="32">
        <v>44805</v>
      </c>
      <c r="B21" s="33">
        <f t="shared" si="1"/>
        <v>0</v>
      </c>
      <c r="C21" s="35"/>
      <c r="D21" s="35"/>
      <c r="E21" s="46">
        <f t="shared" si="0"/>
        <v>0</v>
      </c>
      <c r="F21" s="38"/>
      <c r="I21" s="113"/>
      <c r="J21" s="113"/>
    </row>
    <row r="22" spans="1:10" s="21" customFormat="1" ht="44.1" customHeight="1" thickBot="1" x14ac:dyDescent="0.3">
      <c r="A22" s="32">
        <v>44835</v>
      </c>
      <c r="B22" s="33">
        <f t="shared" ref="B22" si="2">D21</f>
        <v>0</v>
      </c>
      <c r="C22" s="35"/>
      <c r="D22" s="35"/>
      <c r="E22" s="46">
        <f t="shared" si="0"/>
        <v>0</v>
      </c>
      <c r="F22" s="38"/>
      <c r="I22" s="113"/>
      <c r="J22" s="113"/>
    </row>
    <row r="23" spans="1:10" s="21" customFormat="1" ht="44.1" customHeight="1" thickBot="1" x14ac:dyDescent="0.3">
      <c r="A23" s="167" t="s">
        <v>57</v>
      </c>
      <c r="B23" s="167"/>
      <c r="C23" s="167"/>
      <c r="D23" s="167"/>
      <c r="E23" s="27">
        <f>SUM(E12:E22)</f>
        <v>5206.3299999999872</v>
      </c>
      <c r="F23" s="38"/>
      <c r="I23" s="113">
        <v>139872</v>
      </c>
      <c r="J23" s="113">
        <f>E23+I23</f>
        <v>145078.32999999999</v>
      </c>
    </row>
    <row r="24" spans="1:10" s="21" customFormat="1" ht="44.1" customHeight="1" thickBot="1" x14ac:dyDescent="0.3">
      <c r="F24" s="38"/>
      <c r="I24" s="113"/>
      <c r="J24" s="113">
        <v>163929.26999999999</v>
      </c>
    </row>
    <row r="25" spans="1:10" s="21" customFormat="1" ht="44.1" customHeight="1" thickBot="1" x14ac:dyDescent="0.3">
      <c r="A25" s="114" t="s">
        <v>11</v>
      </c>
      <c r="B25" s="114"/>
      <c r="C25" s="114"/>
      <c r="D25" s="114" t="s">
        <v>12</v>
      </c>
      <c r="E25" s="114"/>
      <c r="F25" s="38"/>
      <c r="I25" s="113"/>
      <c r="J25" s="113">
        <f>J24-J23</f>
        <v>18850.940000000002</v>
      </c>
    </row>
    <row r="26" spans="1:10" s="21" customFormat="1" ht="44.1" customHeight="1" thickBot="1" x14ac:dyDescent="0.3">
      <c r="A26" s="114" t="s">
        <v>58</v>
      </c>
      <c r="B26" s="114"/>
      <c r="C26" s="114"/>
      <c r="D26" s="114" t="s">
        <v>59</v>
      </c>
      <c r="E26" s="114"/>
      <c r="F26" s="38"/>
      <c r="I26" s="113"/>
      <c r="J26" s="113"/>
    </row>
  </sheetData>
  <mergeCells count="16">
    <mergeCell ref="A25:C25"/>
    <mergeCell ref="D25:E25"/>
    <mergeCell ref="A26:C26"/>
    <mergeCell ref="D26:E26"/>
    <mergeCell ref="A8:C8"/>
    <mergeCell ref="D8:E8"/>
    <mergeCell ref="A9:C9"/>
    <mergeCell ref="D9:E9"/>
    <mergeCell ref="A10:E10"/>
    <mergeCell ref="A23:D23"/>
    <mergeCell ref="A7:E7"/>
    <mergeCell ref="A2:E2"/>
    <mergeCell ref="A4:D4"/>
    <mergeCell ref="A5:E5"/>
    <mergeCell ref="A6:C6"/>
    <mergeCell ref="D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6"/>
  <sheetViews>
    <sheetView zoomScale="85" zoomScaleNormal="85" zoomScalePageLayoutView="115" workbookViewId="0">
      <selection activeCell="E10" sqref="E10:F10"/>
    </sheetView>
  </sheetViews>
  <sheetFormatPr defaultRowHeight="15" x14ac:dyDescent="0.25"/>
  <cols>
    <col min="2" max="2" width="4.7109375" customWidth="1"/>
    <col min="4" max="4" width="6.28515625" customWidth="1"/>
    <col min="5" max="5" width="17.42578125" customWidth="1"/>
    <col min="6" max="6" width="14.7109375" customWidth="1"/>
    <col min="7" max="7" width="6.28515625" customWidth="1"/>
    <col min="8" max="8" width="3" customWidth="1"/>
    <col min="9" max="9" width="10.28515625" customWidth="1"/>
    <col min="10" max="10" width="6.85546875" customWidth="1"/>
    <col min="11" max="11" width="6.42578125" customWidth="1"/>
    <col min="12" max="12" width="14.7109375" customWidth="1"/>
  </cols>
  <sheetData>
    <row r="1" spans="1:12" ht="26.25" customHeight="1" thickBot="1" x14ac:dyDescent="0.3">
      <c r="I1" s="163" t="s">
        <v>15</v>
      </c>
      <c r="J1" s="163"/>
      <c r="K1" s="163"/>
      <c r="L1" s="163"/>
    </row>
    <row r="2" spans="1:12" ht="36.75" customHeight="1" thickBot="1" x14ac:dyDescent="0.3">
      <c r="A2" s="160" t="s">
        <v>77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2"/>
    </row>
    <row r="3" spans="1:12" ht="15.75" thickBot="1" x14ac:dyDescent="0.3">
      <c r="A3" s="40"/>
      <c r="B3" s="122"/>
      <c r="C3" s="122"/>
      <c r="D3" s="122"/>
      <c r="E3" s="122"/>
      <c r="F3" s="122"/>
      <c r="G3" s="122"/>
      <c r="H3" s="122"/>
      <c r="I3" s="122"/>
      <c r="J3" s="123"/>
      <c r="K3" s="123"/>
      <c r="L3" s="123"/>
    </row>
    <row r="4" spans="1:12" ht="16.5" thickBot="1" x14ac:dyDescent="0.3">
      <c r="A4" s="124" t="s">
        <v>11</v>
      </c>
      <c r="B4" s="125"/>
      <c r="C4" s="125"/>
      <c r="D4" s="125"/>
      <c r="E4" s="125"/>
      <c r="F4" s="125"/>
      <c r="G4" s="125"/>
      <c r="H4" s="126"/>
      <c r="I4" s="124" t="s">
        <v>78</v>
      </c>
      <c r="J4" s="125"/>
      <c r="K4" s="125"/>
      <c r="L4" s="127"/>
    </row>
    <row r="5" spans="1:12" ht="16.5" thickBot="1" x14ac:dyDescent="0.3">
      <c r="A5" s="128" t="s">
        <v>52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30"/>
    </row>
    <row r="6" spans="1:12" ht="16.5" thickBot="1" x14ac:dyDescent="0.3">
      <c r="A6" s="131" t="s">
        <v>79</v>
      </c>
      <c r="B6" s="132"/>
      <c r="C6" s="132"/>
      <c r="D6" s="132"/>
      <c r="E6" s="132"/>
      <c r="F6" s="132"/>
      <c r="G6" s="132"/>
      <c r="H6" s="133"/>
      <c r="I6" s="134" t="s">
        <v>80</v>
      </c>
      <c r="J6" s="135"/>
      <c r="K6" s="135"/>
      <c r="L6" s="136"/>
    </row>
    <row r="7" spans="1:12" ht="16.5" thickBot="1" x14ac:dyDescent="0.3">
      <c r="A7" s="128" t="s">
        <v>47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30"/>
    </row>
    <row r="8" spans="1:12" s="43" customFormat="1" ht="32.25" customHeight="1" thickBot="1" x14ac:dyDescent="0.3">
      <c r="A8" s="137" t="s">
        <v>81</v>
      </c>
      <c r="B8" s="138"/>
      <c r="C8" s="137" t="s">
        <v>5</v>
      </c>
      <c r="D8" s="138"/>
      <c r="E8" s="137" t="s">
        <v>18</v>
      </c>
      <c r="F8" s="138"/>
      <c r="G8" s="137" t="s">
        <v>82</v>
      </c>
      <c r="H8" s="138"/>
      <c r="I8" s="137" t="s">
        <v>83</v>
      </c>
      <c r="J8" s="138"/>
      <c r="K8" s="137" t="s">
        <v>84</v>
      </c>
      <c r="L8" s="138"/>
    </row>
    <row r="9" spans="1:12" s="109" customFormat="1" ht="36" customHeight="1" thickBot="1" x14ac:dyDescent="0.3">
      <c r="A9" s="141" t="s">
        <v>139</v>
      </c>
      <c r="B9" s="142"/>
      <c r="C9" s="147">
        <v>43606</v>
      </c>
      <c r="D9" s="148"/>
      <c r="E9" s="149" t="s">
        <v>152</v>
      </c>
      <c r="F9" s="150"/>
      <c r="G9" s="149">
        <v>4</v>
      </c>
      <c r="H9" s="150"/>
      <c r="I9" s="139">
        <v>25000</v>
      </c>
      <c r="J9" s="140"/>
      <c r="K9" s="139">
        <f>I9*G9</f>
        <v>100000</v>
      </c>
      <c r="L9" s="140"/>
    </row>
    <row r="10" spans="1:12" ht="18" thickBot="1" x14ac:dyDescent="0.3">
      <c r="A10" s="141" t="s">
        <v>140</v>
      </c>
      <c r="B10" s="142"/>
      <c r="C10" s="143">
        <v>43615</v>
      </c>
      <c r="D10" s="144"/>
      <c r="E10" s="131" t="s">
        <v>153</v>
      </c>
      <c r="F10" s="133"/>
      <c r="G10" s="131">
        <v>1</v>
      </c>
      <c r="H10" s="133"/>
      <c r="I10" s="145">
        <v>40000</v>
      </c>
      <c r="J10" s="146"/>
      <c r="K10" s="139">
        <f t="shared" ref="K10:K12" si="0">I10*G10</f>
        <v>40000</v>
      </c>
      <c r="L10" s="140"/>
    </row>
    <row r="11" spans="1:12" ht="18" thickBot="1" x14ac:dyDescent="0.3">
      <c r="A11" s="141" t="s">
        <v>140</v>
      </c>
      <c r="B11" s="142"/>
      <c r="C11" s="143">
        <v>43615</v>
      </c>
      <c r="D11" s="144"/>
      <c r="E11" s="131" t="s">
        <v>154</v>
      </c>
      <c r="F11" s="133"/>
      <c r="G11" s="131">
        <v>1</v>
      </c>
      <c r="H11" s="133"/>
      <c r="I11" s="145">
        <v>20000</v>
      </c>
      <c r="J11" s="146"/>
      <c r="K11" s="139">
        <f t="shared" si="0"/>
        <v>20000</v>
      </c>
      <c r="L11" s="140"/>
    </row>
    <row r="12" spans="1:12" ht="18" thickBot="1" x14ac:dyDescent="0.3">
      <c r="A12" s="141" t="s">
        <v>140</v>
      </c>
      <c r="B12" s="142"/>
      <c r="C12" s="143">
        <v>43615</v>
      </c>
      <c r="D12" s="144"/>
      <c r="E12" s="131" t="s">
        <v>155</v>
      </c>
      <c r="F12" s="133"/>
      <c r="G12" s="131">
        <v>1</v>
      </c>
      <c r="H12" s="133"/>
      <c r="I12" s="145">
        <v>20000</v>
      </c>
      <c r="J12" s="146"/>
      <c r="K12" s="139">
        <f t="shared" si="0"/>
        <v>20000</v>
      </c>
      <c r="L12" s="140"/>
    </row>
    <row r="13" spans="1:12" ht="18" thickBot="1" x14ac:dyDescent="0.3">
      <c r="A13" s="141"/>
      <c r="B13" s="142"/>
      <c r="C13" s="143"/>
      <c r="D13" s="144"/>
      <c r="E13" s="131"/>
      <c r="F13" s="133"/>
      <c r="G13" s="131"/>
      <c r="H13" s="133"/>
      <c r="I13" s="145"/>
      <c r="J13" s="146"/>
      <c r="K13" s="139"/>
      <c r="L13" s="140"/>
    </row>
    <row r="14" spans="1:12" ht="18" thickBot="1" x14ac:dyDescent="0.3">
      <c r="A14" s="141"/>
      <c r="B14" s="142"/>
      <c r="C14" s="143"/>
      <c r="D14" s="144"/>
      <c r="E14" s="131"/>
      <c r="F14" s="133"/>
      <c r="G14" s="131"/>
      <c r="H14" s="133"/>
      <c r="I14" s="145"/>
      <c r="J14" s="146"/>
      <c r="K14" s="139"/>
      <c r="L14" s="140"/>
    </row>
    <row r="15" spans="1:12" ht="18" thickBot="1" x14ac:dyDescent="0.3">
      <c r="A15" s="151"/>
      <c r="B15" s="152"/>
      <c r="C15" s="143"/>
      <c r="D15" s="144"/>
      <c r="E15" s="131"/>
      <c r="F15" s="133"/>
      <c r="G15" s="134"/>
      <c r="H15" s="136"/>
      <c r="I15" s="145"/>
      <c r="J15" s="146"/>
      <c r="K15" s="145"/>
      <c r="L15" s="146"/>
    </row>
    <row r="16" spans="1:12" ht="18" thickBot="1" x14ac:dyDescent="0.3">
      <c r="A16" s="151"/>
      <c r="B16" s="152"/>
      <c r="C16" s="143"/>
      <c r="D16" s="144"/>
      <c r="E16" s="131"/>
      <c r="F16" s="133"/>
      <c r="G16" s="134"/>
      <c r="H16" s="136"/>
      <c r="I16" s="145"/>
      <c r="J16" s="146"/>
      <c r="K16" s="145"/>
      <c r="L16" s="146"/>
    </row>
    <row r="17" spans="1:12" ht="18" thickBot="1" x14ac:dyDescent="0.3">
      <c r="A17" s="151"/>
      <c r="B17" s="152"/>
      <c r="C17" s="143"/>
      <c r="D17" s="144"/>
      <c r="E17" s="131"/>
      <c r="F17" s="133"/>
      <c r="G17" s="134"/>
      <c r="H17" s="136"/>
      <c r="I17" s="145"/>
      <c r="J17" s="146"/>
      <c r="K17" s="145"/>
      <c r="L17" s="146"/>
    </row>
    <row r="18" spans="1:12" ht="18" thickBot="1" x14ac:dyDescent="0.3">
      <c r="A18" s="151"/>
      <c r="B18" s="152"/>
      <c r="C18" s="143"/>
      <c r="D18" s="144"/>
      <c r="E18" s="131"/>
      <c r="F18" s="133"/>
      <c r="G18" s="134"/>
      <c r="H18" s="136"/>
      <c r="I18" s="145"/>
      <c r="J18" s="146"/>
      <c r="K18" s="145"/>
      <c r="L18" s="146"/>
    </row>
    <row r="19" spans="1:12" ht="18" thickBot="1" x14ac:dyDescent="0.3">
      <c r="A19" s="151"/>
      <c r="B19" s="152"/>
      <c r="C19" s="143"/>
      <c r="D19" s="144"/>
      <c r="E19" s="131"/>
      <c r="F19" s="133"/>
      <c r="G19" s="134"/>
      <c r="H19" s="136"/>
      <c r="I19" s="134"/>
      <c r="J19" s="136"/>
      <c r="K19" s="134"/>
      <c r="L19" s="136"/>
    </row>
    <row r="20" spans="1:12" ht="16.5" thickBot="1" x14ac:dyDescent="0.3">
      <c r="A20" s="156" t="s">
        <v>85</v>
      </c>
      <c r="B20" s="157"/>
      <c r="C20" s="157"/>
      <c r="D20" s="157"/>
      <c r="E20" s="157"/>
      <c r="F20" s="157"/>
      <c r="G20" s="157"/>
      <c r="H20" s="157"/>
      <c r="I20" s="157"/>
      <c r="J20" s="158"/>
      <c r="K20" s="159">
        <f>SUM(K9:L19)</f>
        <v>180000</v>
      </c>
      <c r="L20" s="130"/>
    </row>
    <row r="21" spans="1:12" ht="15.75" thickBot="1" x14ac:dyDescent="0.3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ht="16.5" thickBot="1" x14ac:dyDescent="0.3">
      <c r="A22" s="124" t="s">
        <v>86</v>
      </c>
      <c r="B22" s="125"/>
      <c r="C22" s="125"/>
      <c r="D22" s="125"/>
      <c r="E22" s="125"/>
      <c r="F22" s="126"/>
      <c r="G22" s="124" t="s">
        <v>87</v>
      </c>
      <c r="H22" s="125"/>
      <c r="I22" s="125"/>
      <c r="J22" s="125"/>
      <c r="K22" s="125"/>
      <c r="L22" s="126"/>
    </row>
    <row r="23" spans="1:12" ht="16.5" thickBot="1" x14ac:dyDescent="0.3">
      <c r="A23" s="153" t="s">
        <v>88</v>
      </c>
      <c r="B23" s="154"/>
      <c r="C23" s="154"/>
      <c r="D23" s="154"/>
      <c r="E23" s="154"/>
      <c r="F23" s="155"/>
      <c r="G23" s="153" t="s">
        <v>89</v>
      </c>
      <c r="H23" s="154"/>
      <c r="I23" s="154"/>
      <c r="J23" s="154"/>
      <c r="K23" s="154"/>
      <c r="L23" s="155"/>
    </row>
    <row r="24" spans="1:12" ht="15.7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1"/>
    </row>
    <row r="25" spans="1:12" ht="15.7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15.7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</sheetData>
  <mergeCells count="96">
    <mergeCell ref="A2:L2"/>
    <mergeCell ref="I1:L1"/>
    <mergeCell ref="K21:L21"/>
    <mergeCell ref="A22:F22"/>
    <mergeCell ref="G22:L22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A23:F23"/>
    <mergeCell ref="G23:L23"/>
    <mergeCell ref="K19:L19"/>
    <mergeCell ref="A20:J20"/>
    <mergeCell ref="K20:L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I17:J17"/>
    <mergeCell ref="K15:L15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3:L13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1:L11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9:L9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A5:L5"/>
    <mergeCell ref="A6:H6"/>
    <mergeCell ref="I6:L6"/>
    <mergeCell ref="A8:B8"/>
    <mergeCell ref="A7:L7"/>
    <mergeCell ref="C8:D8"/>
    <mergeCell ref="E8:F8"/>
    <mergeCell ref="G8:H8"/>
    <mergeCell ref="I8:J8"/>
    <mergeCell ref="K8:L8"/>
    <mergeCell ref="B3:C3"/>
    <mergeCell ref="D3:G3"/>
    <mergeCell ref="H3:I3"/>
    <mergeCell ref="J3:L3"/>
    <mergeCell ref="A4:H4"/>
    <mergeCell ref="I4:L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7"/>
  <sheetViews>
    <sheetView topLeftCell="A10" zoomScale="55" zoomScaleNormal="55" zoomScalePageLayoutView="25" workbookViewId="0">
      <selection activeCell="C19" sqref="C19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9"/>
    <col min="7" max="7" width="20.42578125" bestFit="1" customWidth="1"/>
    <col min="9" max="9" width="34.28515625" style="102" customWidth="1"/>
    <col min="10" max="10" width="30.42578125" style="102" customWidth="1"/>
  </cols>
  <sheetData>
    <row r="1" spans="1:10" s="21" customFormat="1" ht="44.1" customHeight="1" thickBot="1" x14ac:dyDescent="0.3">
      <c r="E1" s="25" t="s">
        <v>19</v>
      </c>
      <c r="F1" s="38"/>
      <c r="I1" s="113"/>
      <c r="J1" s="113"/>
    </row>
    <row r="2" spans="1:10" s="21" customFormat="1" ht="60" customHeight="1" thickBot="1" x14ac:dyDescent="0.3">
      <c r="A2" s="118" t="s">
        <v>43</v>
      </c>
      <c r="B2" s="119"/>
      <c r="C2" s="119"/>
      <c r="D2" s="119"/>
      <c r="E2" s="120"/>
      <c r="F2" s="38"/>
      <c r="I2" s="113"/>
      <c r="J2" s="113"/>
    </row>
    <row r="3" spans="1:10" s="21" customFormat="1" ht="44.1" customHeight="1" thickBot="1" x14ac:dyDescent="0.3">
      <c r="F3" s="38"/>
      <c r="I3" s="113"/>
      <c r="J3" s="113"/>
    </row>
    <row r="4" spans="1:10" s="21" customFormat="1" ht="44.1" customHeight="1" thickBot="1" x14ac:dyDescent="0.3">
      <c r="A4" s="177" t="s">
        <v>11</v>
      </c>
      <c r="B4" s="178"/>
      <c r="C4" s="178"/>
      <c r="D4" s="178"/>
      <c r="E4" s="22" t="s">
        <v>94</v>
      </c>
      <c r="F4" s="38"/>
      <c r="I4" s="113"/>
      <c r="J4" s="113"/>
    </row>
    <row r="5" spans="1:10" s="21" customFormat="1" ht="44.1" customHeight="1" x14ac:dyDescent="0.25">
      <c r="A5" s="168" t="s">
        <v>52</v>
      </c>
      <c r="B5" s="169"/>
      <c r="C5" s="169"/>
      <c r="D5" s="169"/>
      <c r="E5" s="170"/>
      <c r="F5" s="38"/>
      <c r="I5" s="113"/>
      <c r="J5" s="113"/>
    </row>
    <row r="6" spans="1:10" s="21" customFormat="1" ht="44.1" customHeight="1" thickBot="1" x14ac:dyDescent="0.3">
      <c r="A6" s="181" t="s">
        <v>53</v>
      </c>
      <c r="B6" s="179"/>
      <c r="C6" s="179"/>
      <c r="D6" s="179" t="s">
        <v>54</v>
      </c>
      <c r="E6" s="180"/>
      <c r="F6" s="38"/>
      <c r="I6" s="113"/>
      <c r="J6" s="113"/>
    </row>
    <row r="7" spans="1:10" s="21" customFormat="1" ht="44.1" customHeight="1" x14ac:dyDescent="0.25">
      <c r="A7" s="168" t="s">
        <v>44</v>
      </c>
      <c r="B7" s="169"/>
      <c r="C7" s="169"/>
      <c r="D7" s="169"/>
      <c r="E7" s="170"/>
      <c r="F7" s="38"/>
      <c r="I7" s="113"/>
      <c r="J7" s="113"/>
    </row>
    <row r="8" spans="1:10" s="21" customFormat="1" ht="44.1" customHeight="1" x14ac:dyDescent="0.25">
      <c r="A8" s="171" t="s">
        <v>45</v>
      </c>
      <c r="B8" s="172"/>
      <c r="C8" s="172"/>
      <c r="D8" s="172" t="s">
        <v>56</v>
      </c>
      <c r="E8" s="175"/>
      <c r="F8" s="38"/>
      <c r="I8" s="113"/>
      <c r="J8" s="113"/>
    </row>
    <row r="9" spans="1:10" s="21" customFormat="1" ht="44.1" customHeight="1" thickBot="1" x14ac:dyDescent="0.3">
      <c r="A9" s="173" t="s">
        <v>46</v>
      </c>
      <c r="B9" s="174"/>
      <c r="C9" s="174"/>
      <c r="D9" s="174" t="s">
        <v>91</v>
      </c>
      <c r="E9" s="176"/>
      <c r="F9" s="38"/>
      <c r="I9" s="113"/>
      <c r="J9" s="113"/>
    </row>
    <row r="10" spans="1:10" s="21" customFormat="1" ht="44.1" customHeight="1" x14ac:dyDescent="0.25">
      <c r="A10" s="164" t="s">
        <v>47</v>
      </c>
      <c r="B10" s="165"/>
      <c r="C10" s="165"/>
      <c r="D10" s="165"/>
      <c r="E10" s="166"/>
      <c r="F10" s="38"/>
      <c r="I10" s="113"/>
      <c r="J10" s="113"/>
    </row>
    <row r="11" spans="1:10" s="21" customFormat="1" ht="44.1" customHeight="1" x14ac:dyDescent="0.25">
      <c r="A11" s="44" t="s">
        <v>5</v>
      </c>
      <c r="B11" s="36" t="s">
        <v>48</v>
      </c>
      <c r="C11" s="36" t="s">
        <v>49</v>
      </c>
      <c r="D11" s="36" t="s">
        <v>50</v>
      </c>
      <c r="E11" s="45" t="s">
        <v>51</v>
      </c>
      <c r="F11" s="38"/>
      <c r="I11" s="113"/>
      <c r="J11" s="113"/>
    </row>
    <row r="12" spans="1:10" s="21" customFormat="1" ht="44.1" customHeight="1" x14ac:dyDescent="0.25">
      <c r="A12" s="32"/>
      <c r="B12" s="37">
        <v>50005.5</v>
      </c>
      <c r="C12" s="37">
        <v>0</v>
      </c>
      <c r="D12" s="37">
        <v>50005.5</v>
      </c>
      <c r="E12" s="46">
        <f t="shared" ref="E12:E19" si="0">C12+D12-B12</f>
        <v>0</v>
      </c>
      <c r="F12" s="38"/>
      <c r="G12" s="113">
        <v>136268</v>
      </c>
      <c r="I12" s="113"/>
      <c r="J12" s="113"/>
    </row>
    <row r="13" spans="1:10" s="21" customFormat="1" ht="44.1" customHeight="1" x14ac:dyDescent="0.25">
      <c r="A13" s="32"/>
      <c r="B13" s="37">
        <f>D12</f>
        <v>50005.5</v>
      </c>
      <c r="C13" s="33">
        <v>86.7</v>
      </c>
      <c r="D13" s="33">
        <v>49928.18</v>
      </c>
      <c r="E13" s="46">
        <f t="shared" si="0"/>
        <v>9.3799999999973807</v>
      </c>
      <c r="F13" s="38"/>
      <c r="I13" s="113"/>
      <c r="J13" s="113"/>
    </row>
    <row r="14" spans="1:10" s="21" customFormat="1" ht="44.1" customHeight="1" x14ac:dyDescent="0.25">
      <c r="A14" s="32"/>
      <c r="B14" s="37">
        <f t="shared" ref="B14:B23" si="1">D13</f>
        <v>49928.18</v>
      </c>
      <c r="C14" s="34">
        <v>49578.7</v>
      </c>
      <c r="D14" s="34">
        <v>349.76</v>
      </c>
      <c r="E14" s="46">
        <f t="shared" si="0"/>
        <v>0.27999999999883585</v>
      </c>
      <c r="F14" s="38"/>
      <c r="I14" s="113"/>
      <c r="J14" s="113"/>
    </row>
    <row r="15" spans="1:10" s="21" customFormat="1" ht="44.1" customHeight="1" x14ac:dyDescent="0.25">
      <c r="A15" s="32"/>
      <c r="B15" s="37">
        <f t="shared" si="1"/>
        <v>349.76</v>
      </c>
      <c r="C15" s="35">
        <v>86.7</v>
      </c>
      <c r="D15" s="35">
        <v>263.08999999999997</v>
      </c>
      <c r="E15" s="46">
        <f t="shared" si="0"/>
        <v>2.9999999999972715E-2</v>
      </c>
      <c r="F15" s="38"/>
      <c r="I15" s="113"/>
      <c r="J15" s="113"/>
    </row>
    <row r="16" spans="1:10" s="21" customFormat="1" ht="44.1" customHeight="1" x14ac:dyDescent="0.25">
      <c r="A16" s="32"/>
      <c r="B16" s="37">
        <f t="shared" si="1"/>
        <v>263.08999999999997</v>
      </c>
      <c r="C16" s="35">
        <v>86.7</v>
      </c>
      <c r="D16" s="35">
        <v>176.42</v>
      </c>
      <c r="E16" s="46">
        <f t="shared" si="0"/>
        <v>3.0000000000029559E-2</v>
      </c>
      <c r="F16" s="38"/>
      <c r="I16" s="113"/>
      <c r="J16" s="113"/>
    </row>
    <row r="17" spans="1:10" s="21" customFormat="1" ht="44.1" customHeight="1" x14ac:dyDescent="0.25">
      <c r="A17" s="32"/>
      <c r="B17" s="37">
        <f t="shared" si="1"/>
        <v>176.42</v>
      </c>
      <c r="C17" s="35">
        <v>86.7</v>
      </c>
      <c r="D17" s="35">
        <v>89.72</v>
      </c>
      <c r="E17" s="46">
        <f t="shared" si="0"/>
        <v>0</v>
      </c>
      <c r="F17" s="38"/>
      <c r="H17" s="21" t="s">
        <v>161</v>
      </c>
      <c r="I17" s="113">
        <v>136268</v>
      </c>
      <c r="J17" s="113">
        <v>82983</v>
      </c>
    </row>
    <row r="18" spans="1:10" s="21" customFormat="1" ht="44.1" customHeight="1" x14ac:dyDescent="0.25">
      <c r="A18" s="32"/>
      <c r="B18" s="37">
        <f t="shared" si="1"/>
        <v>89.72</v>
      </c>
      <c r="C18" s="35">
        <v>89.72</v>
      </c>
      <c r="D18" s="35">
        <v>0</v>
      </c>
      <c r="E18" s="46">
        <f t="shared" si="0"/>
        <v>0</v>
      </c>
      <c r="F18" s="38"/>
      <c r="H18" s="21" t="s">
        <v>163</v>
      </c>
      <c r="I18" s="113">
        <v>958.13</v>
      </c>
      <c r="J18" s="113">
        <v>57896.480000000003</v>
      </c>
    </row>
    <row r="19" spans="1:10" s="21" customFormat="1" ht="44.1" customHeight="1" x14ac:dyDescent="0.25">
      <c r="A19" s="32"/>
      <c r="B19" s="37">
        <f t="shared" si="1"/>
        <v>0</v>
      </c>
      <c r="C19" s="35"/>
      <c r="D19" s="35"/>
      <c r="E19" s="46">
        <f t="shared" si="0"/>
        <v>0</v>
      </c>
      <c r="F19" s="38"/>
      <c r="H19" s="21" t="s">
        <v>162</v>
      </c>
      <c r="I19" s="113">
        <v>3653.35</v>
      </c>
      <c r="J19" s="113"/>
    </row>
    <row r="20" spans="1:10" s="21" customFormat="1" ht="44.1" customHeight="1" x14ac:dyDescent="0.25">
      <c r="A20" s="32"/>
      <c r="B20" s="37">
        <f t="shared" si="1"/>
        <v>0</v>
      </c>
      <c r="C20" s="35"/>
      <c r="D20" s="35"/>
      <c r="E20" s="46">
        <f t="shared" ref="E20:E22" si="2">C20+D20-B20</f>
        <v>0</v>
      </c>
      <c r="F20" s="38"/>
      <c r="I20" s="113"/>
      <c r="J20" s="113"/>
    </row>
    <row r="21" spans="1:10" s="21" customFormat="1" ht="44.1" customHeight="1" x14ac:dyDescent="0.25">
      <c r="A21" s="32"/>
      <c r="B21" s="37">
        <f t="shared" si="1"/>
        <v>0</v>
      </c>
      <c r="C21" s="35"/>
      <c r="D21" s="35"/>
      <c r="E21" s="46">
        <f t="shared" si="2"/>
        <v>0</v>
      </c>
      <c r="F21" s="38"/>
      <c r="I21" s="113">
        <f>SUM(I17:I20)</f>
        <v>140879.48000000001</v>
      </c>
      <c r="J21" s="113">
        <f>SUM(J17:J20)</f>
        <v>140879.48000000001</v>
      </c>
    </row>
    <row r="22" spans="1:10" s="21" customFormat="1" ht="44.1" customHeight="1" x14ac:dyDescent="0.25">
      <c r="A22" s="32"/>
      <c r="B22" s="37">
        <f t="shared" si="1"/>
        <v>0</v>
      </c>
      <c r="C22" s="35"/>
      <c r="D22" s="35"/>
      <c r="E22" s="46">
        <f t="shared" si="2"/>
        <v>0</v>
      </c>
      <c r="F22" s="38"/>
      <c r="I22" s="113"/>
      <c r="J22" s="113">
        <f>I21-J21</f>
        <v>0</v>
      </c>
    </row>
    <row r="23" spans="1:10" s="21" customFormat="1" ht="44.1" customHeight="1" thickBot="1" x14ac:dyDescent="0.3">
      <c r="A23" s="32"/>
      <c r="B23" s="37">
        <f t="shared" si="1"/>
        <v>0</v>
      </c>
      <c r="C23" s="35"/>
      <c r="D23" s="35"/>
      <c r="E23" s="46">
        <f t="shared" ref="E23" si="3">C23+D23-B23</f>
        <v>0</v>
      </c>
      <c r="F23" s="38"/>
      <c r="I23" s="113"/>
      <c r="J23" s="113"/>
    </row>
    <row r="24" spans="1:10" s="21" customFormat="1" ht="44.1" customHeight="1" thickBot="1" x14ac:dyDescent="0.3">
      <c r="A24" s="167" t="s">
        <v>57</v>
      </c>
      <c r="B24" s="167"/>
      <c r="C24" s="167"/>
      <c r="D24" s="167"/>
      <c r="E24" s="27">
        <f>SUM(E12:E23)</f>
        <v>9.7199999999962188</v>
      </c>
      <c r="F24" s="38"/>
      <c r="I24" s="113"/>
      <c r="J24" s="113"/>
    </row>
    <row r="25" spans="1:10" s="21" customFormat="1" ht="44.1" customHeight="1" thickBot="1" x14ac:dyDescent="0.3">
      <c r="F25" s="38"/>
      <c r="I25" s="113"/>
      <c r="J25" s="113"/>
    </row>
    <row r="26" spans="1:10" s="21" customFormat="1" ht="44.1" customHeight="1" thickBot="1" x14ac:dyDescent="0.3">
      <c r="A26" s="114" t="s">
        <v>11</v>
      </c>
      <c r="B26" s="114"/>
      <c r="C26" s="114"/>
      <c r="D26" s="114" t="s">
        <v>12</v>
      </c>
      <c r="E26" s="114"/>
      <c r="F26" s="38"/>
      <c r="I26" s="113"/>
      <c r="J26" s="113"/>
    </row>
    <row r="27" spans="1:10" s="21" customFormat="1" ht="44.1" customHeight="1" thickBot="1" x14ac:dyDescent="0.3">
      <c r="A27" s="114" t="s">
        <v>58</v>
      </c>
      <c r="B27" s="114"/>
      <c r="C27" s="114"/>
      <c r="D27" s="114" t="s">
        <v>59</v>
      </c>
      <c r="E27" s="114"/>
      <c r="F27" s="38"/>
      <c r="I27" s="113"/>
      <c r="J27" s="113"/>
    </row>
  </sheetData>
  <mergeCells count="16">
    <mergeCell ref="A2:E2"/>
    <mergeCell ref="A4:D4"/>
    <mergeCell ref="A5:E5"/>
    <mergeCell ref="D6:E6"/>
    <mergeCell ref="A6:C6"/>
    <mergeCell ref="A7:E7"/>
    <mergeCell ref="A8:C8"/>
    <mergeCell ref="A9:C9"/>
    <mergeCell ref="D8:E8"/>
    <mergeCell ref="D9:E9"/>
    <mergeCell ref="A10:E10"/>
    <mergeCell ref="A24:D24"/>
    <mergeCell ref="A26:C26"/>
    <mergeCell ref="A27:C27"/>
    <mergeCell ref="D26:E26"/>
    <mergeCell ref="D27:E2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29"/>
  <sheetViews>
    <sheetView tabSelected="1" topLeftCell="A2" zoomScale="55" zoomScaleNormal="55" zoomScalePageLayoutView="55" workbookViewId="0">
      <selection activeCell="H19" sqref="H19"/>
    </sheetView>
  </sheetViews>
  <sheetFormatPr defaultRowHeight="15" x14ac:dyDescent="0.25"/>
  <cols>
    <col min="1" max="1" width="60.28515625" customWidth="1"/>
    <col min="2" max="2" width="35" customWidth="1"/>
    <col min="3" max="3" width="32.85546875" customWidth="1"/>
    <col min="4" max="4" width="34.7109375" customWidth="1"/>
    <col min="6" max="7" width="14.42578125" customWidth="1"/>
    <col min="8" max="8" width="15.140625" style="29" bestFit="1" customWidth="1"/>
  </cols>
  <sheetData>
    <row r="1" spans="1:8" ht="39.950000000000003" customHeight="1" thickBot="1" x14ac:dyDescent="0.3">
      <c r="D1" s="25" t="s">
        <v>42</v>
      </c>
    </row>
    <row r="2" spans="1:8" s="5" customFormat="1" ht="60" customHeight="1" thickBot="1" x14ac:dyDescent="0.3">
      <c r="A2" s="118" t="s">
        <v>75</v>
      </c>
      <c r="B2" s="119"/>
      <c r="C2" s="119"/>
      <c r="D2" s="120"/>
      <c r="H2" s="28"/>
    </row>
    <row r="3" spans="1:8" s="5" customFormat="1" ht="39.950000000000003" customHeight="1" thickBot="1" x14ac:dyDescent="0.3">
      <c r="A3" s="202" t="s">
        <v>20</v>
      </c>
      <c r="B3" s="202"/>
      <c r="C3" s="202"/>
      <c r="D3" s="202"/>
      <c r="H3" s="28"/>
    </row>
    <row r="4" spans="1:8" s="5" customFormat="1" ht="39.950000000000003" customHeight="1" thickBot="1" x14ac:dyDescent="0.3">
      <c r="A4" s="114" t="s">
        <v>11</v>
      </c>
      <c r="B4" s="114"/>
      <c r="C4" s="114"/>
      <c r="D4" s="8" t="s">
        <v>10</v>
      </c>
      <c r="H4" s="28"/>
    </row>
    <row r="5" spans="1:8" s="5" customFormat="1" ht="39.950000000000003" customHeight="1" thickBot="1" x14ac:dyDescent="0.3">
      <c r="A5" s="114"/>
      <c r="B5" s="114"/>
      <c r="C5" s="114"/>
      <c r="D5" s="8" t="s">
        <v>9</v>
      </c>
      <c r="H5" s="28"/>
    </row>
    <row r="6" spans="1:8" s="5" customFormat="1" ht="39.950000000000003" customHeight="1" x14ac:dyDescent="0.25">
      <c r="A6" s="195" t="s">
        <v>21</v>
      </c>
      <c r="B6" s="195"/>
      <c r="C6" s="195" t="s">
        <v>30</v>
      </c>
      <c r="D6" s="195"/>
      <c r="H6" s="28"/>
    </row>
    <row r="7" spans="1:8" s="5" customFormat="1" ht="39.950000000000003" customHeight="1" thickBot="1" x14ac:dyDescent="0.3">
      <c r="A7" s="196" t="s">
        <v>41</v>
      </c>
      <c r="B7" s="196"/>
      <c r="C7" s="196" t="s">
        <v>55</v>
      </c>
      <c r="D7" s="196"/>
      <c r="H7" s="28"/>
    </row>
    <row r="8" spans="1:8" s="5" customFormat="1" ht="39.950000000000003" customHeight="1" thickBot="1" x14ac:dyDescent="0.3">
      <c r="A8" s="203" t="s">
        <v>31</v>
      </c>
      <c r="B8" s="203"/>
      <c r="C8" s="203" t="s">
        <v>6</v>
      </c>
      <c r="D8" s="203"/>
      <c r="H8" s="28"/>
    </row>
    <row r="9" spans="1:8" s="5" customFormat="1" ht="39.950000000000003" customHeight="1" x14ac:dyDescent="0.25">
      <c r="A9" s="11" t="s">
        <v>93</v>
      </c>
      <c r="B9" s="12" t="s">
        <v>33</v>
      </c>
      <c r="C9" s="189">
        <v>50000</v>
      </c>
      <c r="D9" s="190"/>
      <c r="H9" s="28"/>
    </row>
    <row r="10" spans="1:8" s="5" customFormat="1" ht="39.950000000000003" customHeight="1" x14ac:dyDescent="0.25">
      <c r="A10" s="9" t="s">
        <v>32</v>
      </c>
      <c r="B10" s="10" t="s">
        <v>33</v>
      </c>
      <c r="C10" s="191"/>
      <c r="D10" s="192"/>
      <c r="H10" s="28">
        <v>50630.91</v>
      </c>
    </row>
    <row r="11" spans="1:8" s="5" customFormat="1" ht="39.950000000000003" customHeight="1" x14ac:dyDescent="0.25">
      <c r="A11" s="9" t="s">
        <v>34</v>
      </c>
      <c r="B11" s="10" t="s">
        <v>33</v>
      </c>
      <c r="C11" s="191">
        <v>1505.89</v>
      </c>
      <c r="D11" s="192"/>
      <c r="H11" s="28">
        <v>50005.5</v>
      </c>
    </row>
    <row r="12" spans="1:8" s="5" customFormat="1" ht="39.950000000000003" customHeight="1" thickBot="1" x14ac:dyDescent="0.3">
      <c r="A12" s="13" t="s">
        <v>35</v>
      </c>
      <c r="B12" s="14" t="s">
        <v>33</v>
      </c>
      <c r="C12" s="193">
        <v>9.7200000000000006</v>
      </c>
      <c r="D12" s="194"/>
      <c r="G12" s="28"/>
      <c r="H12" s="28"/>
    </row>
    <row r="13" spans="1:8" s="5" customFormat="1" ht="39.950000000000003" customHeight="1" thickBot="1" x14ac:dyDescent="0.3">
      <c r="A13" s="198" t="s">
        <v>36</v>
      </c>
      <c r="B13" s="198"/>
      <c r="C13" s="197">
        <f>C9+C10+C12+C11</f>
        <v>51515.61</v>
      </c>
      <c r="D13" s="197"/>
      <c r="H13" s="28"/>
    </row>
    <row r="14" spans="1:8" s="5" customFormat="1" ht="39.950000000000003" customHeight="1" thickBot="1" x14ac:dyDescent="0.3">
      <c r="A14" s="199" t="s">
        <v>37</v>
      </c>
      <c r="B14" s="200"/>
      <c r="C14" s="200"/>
      <c r="D14" s="201"/>
      <c r="G14" s="28"/>
      <c r="H14" s="28">
        <v>50015.22</v>
      </c>
    </row>
    <row r="15" spans="1:8" s="5" customFormat="1" ht="39.950000000000003" customHeight="1" x14ac:dyDescent="0.25">
      <c r="A15" s="15" t="s">
        <v>18</v>
      </c>
      <c r="B15" s="16" t="s">
        <v>22</v>
      </c>
      <c r="C15" s="16" t="s">
        <v>23</v>
      </c>
      <c r="D15" s="17" t="s">
        <v>24</v>
      </c>
      <c r="H15" s="28">
        <f>H11-H14</f>
        <v>-9.7200000000011642</v>
      </c>
    </row>
    <row r="16" spans="1:8" s="5" customFormat="1" ht="39.950000000000003" customHeight="1" x14ac:dyDescent="0.25">
      <c r="A16" s="182" t="s">
        <v>142</v>
      </c>
      <c r="B16" s="183"/>
      <c r="C16" s="183"/>
      <c r="D16" s="184"/>
      <c r="H16" s="28"/>
    </row>
    <row r="17" spans="1:8" s="5" customFormat="1" ht="39.950000000000003" customHeight="1" x14ac:dyDescent="0.25">
      <c r="A17" s="6" t="s">
        <v>143</v>
      </c>
      <c r="B17" s="7"/>
      <c r="C17" s="7"/>
      <c r="D17" s="30">
        <v>49542</v>
      </c>
      <c r="H17" s="28"/>
    </row>
    <row r="18" spans="1:8" s="5" customFormat="1" ht="39.950000000000003" customHeight="1" x14ac:dyDescent="0.25">
      <c r="A18" s="6" t="s">
        <v>156</v>
      </c>
      <c r="B18" s="7"/>
      <c r="C18" s="7"/>
      <c r="D18" s="30"/>
      <c r="H18" s="28">
        <f>625.41-481.17</f>
        <v>144.23999999999995</v>
      </c>
    </row>
    <row r="19" spans="1:8" s="5" customFormat="1" ht="39.950000000000003" customHeight="1" x14ac:dyDescent="0.25">
      <c r="A19" s="182" t="s">
        <v>25</v>
      </c>
      <c r="B19" s="183"/>
      <c r="C19" s="183"/>
      <c r="D19" s="184"/>
      <c r="H19" s="28"/>
    </row>
    <row r="20" spans="1:8" s="5" customFormat="1" ht="39.950000000000003" customHeight="1" x14ac:dyDescent="0.25">
      <c r="A20" s="6" t="s">
        <v>92</v>
      </c>
      <c r="B20" s="7"/>
      <c r="C20" s="7"/>
      <c r="D20" s="30"/>
      <c r="H20" s="28"/>
    </row>
    <row r="21" spans="1:8" s="5" customFormat="1" ht="39.950000000000003" customHeight="1" x14ac:dyDescent="0.25">
      <c r="A21" s="182" t="s">
        <v>26</v>
      </c>
      <c r="B21" s="183"/>
      <c r="C21" s="183"/>
      <c r="D21" s="184"/>
      <c r="H21" s="28"/>
    </row>
    <row r="22" spans="1:8" s="5" customFormat="1" ht="39.950000000000003" customHeight="1" thickBot="1" x14ac:dyDescent="0.3">
      <c r="A22" s="23" t="s">
        <v>27</v>
      </c>
      <c r="B22" s="24"/>
      <c r="C22" s="24"/>
      <c r="D22" s="31">
        <v>1347.2</v>
      </c>
      <c r="H22" s="28"/>
    </row>
    <row r="23" spans="1:8" s="5" customFormat="1" ht="39.950000000000003" customHeight="1" thickBot="1" x14ac:dyDescent="0.3">
      <c r="A23" s="18" t="s">
        <v>28</v>
      </c>
      <c r="B23" s="19"/>
      <c r="C23" s="19"/>
      <c r="D23" s="19">
        <f>SUM(D17:D18,D20,D22)</f>
        <v>50889.2</v>
      </c>
      <c r="H23" s="28"/>
    </row>
    <row r="24" spans="1:8" s="5" customFormat="1" ht="39.950000000000003" customHeight="1" thickBot="1" x14ac:dyDescent="0.3">
      <c r="A24" s="185" t="s">
        <v>29</v>
      </c>
      <c r="B24" s="185"/>
      <c r="C24" s="185"/>
      <c r="D24" s="19">
        <f>C13-D23</f>
        <v>626.41000000000349</v>
      </c>
      <c r="E24" s="39"/>
      <c r="H24" s="28"/>
    </row>
    <row r="25" spans="1:8" ht="15.75" thickBot="1" x14ac:dyDescent="0.3">
      <c r="G25" s="5"/>
    </row>
    <row r="26" spans="1:8" ht="39.950000000000003" customHeight="1" thickBot="1" x14ac:dyDescent="0.3">
      <c r="A26" s="188" t="s">
        <v>38</v>
      </c>
      <c r="B26" s="188"/>
      <c r="C26" s="188" t="s">
        <v>12</v>
      </c>
      <c r="D26" s="188"/>
      <c r="G26" s="5"/>
    </row>
    <row r="27" spans="1:8" ht="60" customHeight="1" thickBot="1" x14ac:dyDescent="0.3">
      <c r="A27" s="186" t="s">
        <v>39</v>
      </c>
      <c r="B27" s="187"/>
      <c r="C27" s="186" t="s">
        <v>40</v>
      </c>
      <c r="D27" s="186"/>
      <c r="G27" s="5"/>
    </row>
    <row r="28" spans="1:8" x14ac:dyDescent="0.25">
      <c r="G28" s="5"/>
    </row>
    <row r="29" spans="1:8" x14ac:dyDescent="0.25">
      <c r="G29" s="5"/>
    </row>
  </sheetData>
  <mergeCells count="24">
    <mergeCell ref="C13:D13"/>
    <mergeCell ref="A13:B13"/>
    <mergeCell ref="A14:D14"/>
    <mergeCell ref="A3:D3"/>
    <mergeCell ref="A16:D16"/>
    <mergeCell ref="A8:B8"/>
    <mergeCell ref="C8:D8"/>
    <mergeCell ref="A6:B6"/>
    <mergeCell ref="A19:D19"/>
    <mergeCell ref="A21:D21"/>
    <mergeCell ref="A24:C24"/>
    <mergeCell ref="A2:D2"/>
    <mergeCell ref="A27:B27"/>
    <mergeCell ref="C27:D27"/>
    <mergeCell ref="A26:B26"/>
    <mergeCell ref="C26:D26"/>
    <mergeCell ref="C9:D9"/>
    <mergeCell ref="C10:D10"/>
    <mergeCell ref="C11:D11"/>
    <mergeCell ref="C12:D12"/>
    <mergeCell ref="A4:C5"/>
    <mergeCell ref="C6:D6"/>
    <mergeCell ref="A7:B7"/>
    <mergeCell ref="C7:D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6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J27"/>
  <sheetViews>
    <sheetView zoomScale="70" zoomScaleNormal="70" zoomScalePageLayoutView="10" workbookViewId="0">
      <selection activeCell="H9" sqref="H9"/>
    </sheetView>
  </sheetViews>
  <sheetFormatPr defaultRowHeight="12.75" x14ac:dyDescent="0.25"/>
  <cols>
    <col min="1" max="1" width="18.42578125" style="47" customWidth="1"/>
    <col min="2" max="2" width="55.28515625" style="47" customWidth="1"/>
    <col min="3" max="3" width="6" style="47" customWidth="1"/>
    <col min="4" max="4" width="9.5703125" style="47" customWidth="1"/>
    <col min="5" max="5" width="17.42578125" style="47" customWidth="1"/>
    <col min="6" max="6" width="15.85546875" style="47" customWidth="1"/>
    <col min="7" max="7" width="16.42578125" style="47" customWidth="1"/>
    <col min="8" max="8" width="20.85546875" style="47" customWidth="1"/>
    <col min="9" max="9" width="17.28515625" style="47" bestFit="1" customWidth="1"/>
    <col min="10" max="10" width="16.42578125" style="47" customWidth="1"/>
    <col min="11" max="16384" width="9.140625" style="47"/>
  </cols>
  <sheetData>
    <row r="1" spans="1:10" ht="30" customHeight="1" thickBot="1" x14ac:dyDescent="0.3">
      <c r="I1" s="202" t="s">
        <v>60</v>
      </c>
      <c r="J1" s="202"/>
    </row>
    <row r="2" spans="1:10" s="48" customFormat="1" ht="41.25" customHeight="1" thickBot="1" x14ac:dyDescent="0.3">
      <c r="A2" s="245" t="s">
        <v>104</v>
      </c>
      <c r="B2" s="246"/>
      <c r="C2" s="246"/>
      <c r="D2" s="246"/>
      <c r="E2" s="246"/>
      <c r="F2" s="246"/>
      <c r="G2" s="246"/>
      <c r="H2" s="246"/>
      <c r="I2" s="246"/>
      <c r="J2" s="247"/>
    </row>
    <row r="3" spans="1:10" s="48" customFormat="1" ht="35.1" customHeight="1" thickBot="1" x14ac:dyDescent="0.3">
      <c r="A3" s="248" t="s">
        <v>132</v>
      </c>
      <c r="B3" s="249"/>
      <c r="C3" s="249"/>
      <c r="D3" s="249"/>
      <c r="E3" s="250"/>
      <c r="F3" s="248" t="s">
        <v>133</v>
      </c>
      <c r="G3" s="249"/>
      <c r="H3" s="249"/>
      <c r="I3" s="249"/>
      <c r="J3" s="250"/>
    </row>
    <row r="4" spans="1:10" s="48" customFormat="1" ht="35.1" customHeight="1" thickBot="1" x14ac:dyDescent="0.3">
      <c r="A4" s="251" t="s">
        <v>121</v>
      </c>
      <c r="B4" s="252"/>
      <c r="C4" s="253"/>
      <c r="D4" s="241" t="s">
        <v>120</v>
      </c>
      <c r="E4" s="242"/>
      <c r="F4" s="242"/>
      <c r="G4" s="243"/>
      <c r="H4" s="241" t="s">
        <v>135</v>
      </c>
      <c r="I4" s="242"/>
      <c r="J4" s="243"/>
    </row>
    <row r="5" spans="1:10" s="48" customFormat="1" ht="35.1" customHeight="1" x14ac:dyDescent="0.25">
      <c r="A5" s="89" t="s">
        <v>119</v>
      </c>
      <c r="B5" s="206" t="s">
        <v>118</v>
      </c>
      <c r="C5" s="207"/>
      <c r="D5" s="244" t="s">
        <v>103</v>
      </c>
      <c r="E5" s="244"/>
      <c r="F5" s="88" t="s">
        <v>102</v>
      </c>
      <c r="G5" s="87" t="s">
        <v>101</v>
      </c>
      <c r="H5" s="86" t="s">
        <v>100</v>
      </c>
      <c r="I5" s="221" t="s">
        <v>99</v>
      </c>
      <c r="J5" s="223"/>
    </row>
    <row r="6" spans="1:10" s="48" customFormat="1" ht="35.1" customHeight="1" x14ac:dyDescent="0.25">
      <c r="A6" s="85">
        <v>1</v>
      </c>
      <c r="B6" s="204" t="s">
        <v>144</v>
      </c>
      <c r="C6" s="205"/>
      <c r="D6" s="204" t="s">
        <v>147</v>
      </c>
      <c r="E6" s="205"/>
      <c r="F6" s="83" t="s">
        <v>148</v>
      </c>
      <c r="G6" s="84"/>
      <c r="H6" s="110">
        <v>43511</v>
      </c>
      <c r="I6" s="239"/>
      <c r="J6" s="240"/>
    </row>
    <row r="7" spans="1:10" s="48" customFormat="1" ht="35.1" customHeight="1" x14ac:dyDescent="0.25">
      <c r="A7" s="85">
        <v>2</v>
      </c>
      <c r="B7" s="204" t="s">
        <v>145</v>
      </c>
      <c r="C7" s="205"/>
      <c r="D7" s="204" t="s">
        <v>147</v>
      </c>
      <c r="E7" s="205"/>
      <c r="F7" s="83" t="s">
        <v>149</v>
      </c>
      <c r="G7" s="84"/>
      <c r="H7" s="110">
        <v>43554</v>
      </c>
      <c r="I7" s="239"/>
      <c r="J7" s="240"/>
    </row>
    <row r="8" spans="1:10" s="48" customFormat="1" ht="35.1" customHeight="1" thickBot="1" x14ac:dyDescent="0.3">
      <c r="A8" s="82">
        <v>3</v>
      </c>
      <c r="B8" s="211" t="s">
        <v>146</v>
      </c>
      <c r="C8" s="212"/>
      <c r="D8" s="204" t="s">
        <v>147</v>
      </c>
      <c r="E8" s="205"/>
      <c r="F8" s="81" t="s">
        <v>150</v>
      </c>
      <c r="G8" s="80"/>
      <c r="H8" s="111">
        <v>43580</v>
      </c>
      <c r="I8" s="224"/>
      <c r="J8" s="226"/>
    </row>
    <row r="9" spans="1:10" s="48" customFormat="1" ht="35.1" customHeight="1" thickBot="1" x14ac:dyDescent="0.3">
      <c r="B9" s="79"/>
      <c r="C9" s="79"/>
      <c r="D9" s="79"/>
      <c r="E9" s="79"/>
      <c r="F9" s="78"/>
      <c r="G9" s="78"/>
      <c r="H9" s="78"/>
      <c r="I9" s="77"/>
      <c r="J9" s="76"/>
    </row>
    <row r="10" spans="1:10" s="48" customFormat="1" ht="35.1" customHeight="1" x14ac:dyDescent="0.25">
      <c r="A10" s="213" t="s">
        <v>117</v>
      </c>
      <c r="B10" s="217" t="s">
        <v>116</v>
      </c>
      <c r="C10" s="215" t="s">
        <v>98</v>
      </c>
      <c r="D10" s="217" t="s">
        <v>115</v>
      </c>
      <c r="E10" s="213" t="str">
        <f>B6</f>
        <v>IMPORTADORA VEÍCULOS</v>
      </c>
      <c r="F10" s="234"/>
      <c r="G10" s="236" t="str">
        <f>B7</f>
        <v>GOLD CAR</v>
      </c>
      <c r="H10" s="237"/>
      <c r="I10" s="213" t="str">
        <f>B8</f>
        <v>CARDOSO VEICULOS</v>
      </c>
      <c r="J10" s="234"/>
    </row>
    <row r="11" spans="1:10" s="48" customFormat="1" ht="35.1" customHeight="1" thickBot="1" x14ac:dyDescent="0.3">
      <c r="A11" s="214"/>
      <c r="B11" s="218"/>
      <c r="C11" s="216"/>
      <c r="D11" s="218"/>
      <c r="E11" s="73" t="s">
        <v>90</v>
      </c>
      <c r="F11" s="72" t="s">
        <v>114</v>
      </c>
      <c r="G11" s="75" t="s">
        <v>90</v>
      </c>
      <c r="H11" s="74" t="s">
        <v>114</v>
      </c>
      <c r="I11" s="73" t="s">
        <v>90</v>
      </c>
      <c r="J11" s="72" t="s">
        <v>114</v>
      </c>
    </row>
    <row r="12" spans="1:10" s="48" customFormat="1" ht="35.1" customHeight="1" x14ac:dyDescent="0.25">
      <c r="A12" s="70" t="s">
        <v>113</v>
      </c>
      <c r="B12" s="71" t="s">
        <v>153</v>
      </c>
      <c r="C12" s="70" t="s">
        <v>98</v>
      </c>
      <c r="D12" s="69">
        <v>1</v>
      </c>
      <c r="E12" s="68">
        <v>100000</v>
      </c>
      <c r="F12" s="56">
        <f t="shared" ref="F12:F16" si="0">D12*E12</f>
        <v>100000</v>
      </c>
      <c r="G12" s="67">
        <v>115000</v>
      </c>
      <c r="H12" s="55">
        <f t="shared" ref="H12:H16" si="1">D12*G12</f>
        <v>115000</v>
      </c>
      <c r="I12" s="66">
        <v>120000</v>
      </c>
      <c r="J12" s="65">
        <f>D12*I12</f>
        <v>120000</v>
      </c>
    </row>
    <row r="13" spans="1:10" s="48" customFormat="1" ht="35.1" customHeight="1" x14ac:dyDescent="0.25">
      <c r="A13" s="62" t="s">
        <v>112</v>
      </c>
      <c r="B13" s="64"/>
      <c r="C13" s="62"/>
      <c r="D13" s="61"/>
      <c r="E13" s="60"/>
      <c r="F13" s="56">
        <f t="shared" si="0"/>
        <v>0</v>
      </c>
      <c r="G13" s="59"/>
      <c r="H13" s="55">
        <f t="shared" si="1"/>
        <v>0</v>
      </c>
      <c r="I13" s="58"/>
      <c r="J13" s="57">
        <f t="shared" ref="J13:J16" si="2">I13*B13</f>
        <v>0</v>
      </c>
    </row>
    <row r="14" spans="1:10" s="48" customFormat="1" ht="35.1" customHeight="1" x14ac:dyDescent="0.25">
      <c r="A14" s="62" t="s">
        <v>111</v>
      </c>
      <c r="B14" s="64"/>
      <c r="C14" s="62"/>
      <c r="D14" s="61"/>
      <c r="E14" s="60"/>
      <c r="F14" s="56">
        <f t="shared" si="0"/>
        <v>0</v>
      </c>
      <c r="G14" s="59"/>
      <c r="H14" s="55">
        <f t="shared" si="1"/>
        <v>0</v>
      </c>
      <c r="I14" s="58"/>
      <c r="J14" s="57">
        <f t="shared" si="2"/>
        <v>0</v>
      </c>
    </row>
    <row r="15" spans="1:10" s="48" customFormat="1" ht="35.1" customHeight="1" x14ac:dyDescent="0.25">
      <c r="A15" s="62" t="s">
        <v>110</v>
      </c>
      <c r="B15" s="63"/>
      <c r="C15" s="62"/>
      <c r="D15" s="61"/>
      <c r="E15" s="60"/>
      <c r="F15" s="56">
        <f t="shared" si="0"/>
        <v>0</v>
      </c>
      <c r="G15" s="59"/>
      <c r="H15" s="55">
        <f t="shared" si="1"/>
        <v>0</v>
      </c>
      <c r="I15" s="58"/>
      <c r="J15" s="57">
        <f t="shared" si="2"/>
        <v>0</v>
      </c>
    </row>
    <row r="16" spans="1:10" s="48" customFormat="1" ht="35.1" customHeight="1" thickBot="1" x14ac:dyDescent="0.3">
      <c r="A16" s="62" t="s">
        <v>109</v>
      </c>
      <c r="B16" s="63"/>
      <c r="C16" s="62"/>
      <c r="D16" s="61"/>
      <c r="E16" s="60"/>
      <c r="F16" s="56">
        <f t="shared" si="0"/>
        <v>0</v>
      </c>
      <c r="G16" s="59"/>
      <c r="H16" s="55">
        <f t="shared" si="1"/>
        <v>0</v>
      </c>
      <c r="I16" s="58"/>
      <c r="J16" s="57">
        <f t="shared" si="2"/>
        <v>0</v>
      </c>
    </row>
    <row r="17" spans="1:10" s="48" customFormat="1" ht="35.1" customHeight="1" thickBot="1" x14ac:dyDescent="0.3">
      <c r="A17" s="208" t="s">
        <v>108</v>
      </c>
      <c r="B17" s="209"/>
      <c r="C17" s="209"/>
      <c r="D17" s="210"/>
      <c r="E17" s="227">
        <f>SUM(F12:F16)</f>
        <v>100000</v>
      </c>
      <c r="F17" s="228"/>
      <c r="G17" s="229">
        <f>SUM(H12:H16)</f>
        <v>115000</v>
      </c>
      <c r="H17" s="230"/>
      <c r="I17" s="227">
        <f>SUM(J12:J16)</f>
        <v>120000</v>
      </c>
      <c r="J17" s="228"/>
    </row>
    <row r="18" spans="1:10" s="48" customFormat="1" ht="35.1" customHeight="1" thickBot="1" x14ac:dyDescent="0.3">
      <c r="A18" s="53"/>
      <c r="B18" s="220" t="s">
        <v>107</v>
      </c>
      <c r="C18" s="220"/>
      <c r="D18" s="220"/>
      <c r="E18" s="220"/>
      <c r="F18" s="220"/>
      <c r="G18" s="220"/>
      <c r="H18" s="220"/>
      <c r="I18" s="220"/>
    </row>
    <row r="19" spans="1:10" s="48" customFormat="1" ht="35.1" customHeight="1" x14ac:dyDescent="0.25">
      <c r="A19" s="221" t="s">
        <v>97</v>
      </c>
      <c r="B19" s="222"/>
      <c r="C19" s="222"/>
      <c r="D19" s="222"/>
      <c r="E19" s="222"/>
      <c r="F19" s="223"/>
      <c r="G19" s="231" t="s">
        <v>106</v>
      </c>
      <c r="H19" s="232"/>
      <c r="I19" s="232"/>
      <c r="J19" s="233"/>
    </row>
    <row r="20" spans="1:10" s="48" customFormat="1" ht="35.1" customHeight="1" thickBot="1" x14ac:dyDescent="0.3">
      <c r="A20" s="224" t="str">
        <f>E10</f>
        <v>IMPORTADORA VEÍCULOS</v>
      </c>
      <c r="B20" s="225"/>
      <c r="C20" s="225"/>
      <c r="D20" s="225"/>
      <c r="E20" s="225"/>
      <c r="F20" s="226"/>
      <c r="G20" s="238">
        <f>E17</f>
        <v>100000</v>
      </c>
      <c r="H20" s="225"/>
      <c r="I20" s="225"/>
      <c r="J20" s="226"/>
    </row>
    <row r="21" spans="1:10" s="48" customFormat="1" ht="35.1" customHeight="1" x14ac:dyDescent="0.25">
      <c r="A21" s="54"/>
      <c r="B21" s="54"/>
      <c r="C21" s="54"/>
      <c r="D21" s="54"/>
      <c r="F21" s="53"/>
      <c r="G21" s="52"/>
      <c r="H21" s="52"/>
      <c r="I21" s="51"/>
    </row>
    <row r="22" spans="1:10" s="48" customFormat="1" ht="35.1" customHeight="1" x14ac:dyDescent="0.25">
      <c r="A22" s="53"/>
      <c r="B22" s="53" t="s">
        <v>105</v>
      </c>
      <c r="C22" s="54"/>
      <c r="D22" s="54"/>
      <c r="F22" s="53"/>
      <c r="G22" s="52"/>
      <c r="H22" s="52"/>
      <c r="I22" s="51"/>
    </row>
    <row r="23" spans="1:10" s="48" customFormat="1" ht="35.1" customHeight="1" x14ac:dyDescent="0.25">
      <c r="A23" s="52"/>
      <c r="B23" s="52"/>
      <c r="D23" s="49"/>
      <c r="I23" s="51"/>
    </row>
    <row r="24" spans="1:10" s="48" customFormat="1" ht="35.1" customHeight="1" thickBot="1" x14ac:dyDescent="0.3">
      <c r="B24" s="50"/>
      <c r="D24" s="49"/>
      <c r="E24" s="235"/>
      <c r="F24" s="235"/>
      <c r="G24" s="235"/>
      <c r="I24" s="219"/>
      <c r="J24" s="219"/>
    </row>
    <row r="25" spans="1:10" s="48" customFormat="1" ht="35.1" customHeight="1" x14ac:dyDescent="0.25">
      <c r="A25" s="220" t="s">
        <v>96</v>
      </c>
      <c r="B25" s="220"/>
      <c r="C25" s="220"/>
      <c r="D25" s="49"/>
      <c r="E25" s="220" t="s">
        <v>14</v>
      </c>
      <c r="F25" s="220"/>
      <c r="G25" s="220"/>
      <c r="I25" s="220"/>
      <c r="J25" s="220"/>
    </row>
    <row r="26" spans="1:10" s="48" customFormat="1" ht="35.1" customHeight="1" x14ac:dyDescent="0.25">
      <c r="A26" s="219" t="s">
        <v>122</v>
      </c>
      <c r="B26" s="219"/>
      <c r="C26" s="219"/>
      <c r="D26" s="49"/>
      <c r="E26" s="219" t="s">
        <v>122</v>
      </c>
      <c r="F26" s="219"/>
      <c r="G26" s="219"/>
      <c r="I26" s="219"/>
      <c r="J26" s="219"/>
    </row>
    <row r="27" spans="1:10" s="48" customFormat="1" ht="35.1" customHeight="1" x14ac:dyDescent="0.25">
      <c r="D27" s="49"/>
    </row>
  </sheetData>
  <mergeCells count="43">
    <mergeCell ref="I1:J1"/>
    <mergeCell ref="A2:J2"/>
    <mergeCell ref="A3:E3"/>
    <mergeCell ref="F3:J3"/>
    <mergeCell ref="A4:C4"/>
    <mergeCell ref="I6:J6"/>
    <mergeCell ref="I7:J7"/>
    <mergeCell ref="H4:J4"/>
    <mergeCell ref="D4:G4"/>
    <mergeCell ref="I5:J5"/>
    <mergeCell ref="D7:E7"/>
    <mergeCell ref="D6:E6"/>
    <mergeCell ref="D5:E5"/>
    <mergeCell ref="I10:J10"/>
    <mergeCell ref="E25:G25"/>
    <mergeCell ref="I25:J25"/>
    <mergeCell ref="E24:G24"/>
    <mergeCell ref="G10:H10"/>
    <mergeCell ref="G20:J20"/>
    <mergeCell ref="E10:F10"/>
    <mergeCell ref="E26:G26"/>
    <mergeCell ref="B7:C7"/>
    <mergeCell ref="B18:I18"/>
    <mergeCell ref="A26:C26"/>
    <mergeCell ref="A19:F19"/>
    <mergeCell ref="A20:F20"/>
    <mergeCell ref="I26:J26"/>
    <mergeCell ref="I24:J24"/>
    <mergeCell ref="D8:E8"/>
    <mergeCell ref="I8:J8"/>
    <mergeCell ref="A25:C25"/>
    <mergeCell ref="I17:J17"/>
    <mergeCell ref="G17:H17"/>
    <mergeCell ref="E17:F17"/>
    <mergeCell ref="D10:D11"/>
    <mergeCell ref="G19:J19"/>
    <mergeCell ref="B6:C6"/>
    <mergeCell ref="B5:C5"/>
    <mergeCell ref="A17:D17"/>
    <mergeCell ref="B8:C8"/>
    <mergeCell ref="A10:A11"/>
    <mergeCell ref="C10:C11"/>
    <mergeCell ref="B10:B11"/>
  </mergeCells>
  <printOptions horizontalCentered="1"/>
  <pageMargins left="0.23622047244094491" right="0.15748031496062992" top="0.27559055118110237" bottom="0.19685039370078741" header="0.19685039370078741" footer="0.19685039370078741"/>
  <pageSetup paperSize="9" scale="5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S15"/>
  <sheetViews>
    <sheetView zoomScale="85" zoomScaleNormal="85" zoomScalePageLayoutView="40" workbookViewId="0">
      <selection activeCell="H7" sqref="H7:I7"/>
    </sheetView>
  </sheetViews>
  <sheetFormatPr defaultRowHeight="15" x14ac:dyDescent="0.25"/>
  <cols>
    <col min="9" max="9" width="12.28515625" customWidth="1"/>
    <col min="10" max="10" width="42.140625" bestFit="1" customWidth="1"/>
  </cols>
  <sheetData>
    <row r="1" spans="1:19" ht="33" customHeight="1" thickBot="1" x14ac:dyDescent="0.3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8"/>
      <c r="M1" s="258"/>
      <c r="N1" s="258"/>
      <c r="O1" s="258"/>
      <c r="P1" s="259" t="s">
        <v>123</v>
      </c>
      <c r="Q1" s="259"/>
      <c r="R1" s="259"/>
      <c r="S1" s="259"/>
    </row>
    <row r="2" spans="1:19" ht="27" customHeight="1" thickBot="1" x14ac:dyDescent="0.45">
      <c r="A2" s="255" t="s">
        <v>127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7"/>
    </row>
    <row r="3" spans="1:19" ht="15.75" thickBot="1" x14ac:dyDescent="0.3">
      <c r="A3" s="20"/>
      <c r="B3" s="122"/>
      <c r="C3" s="122"/>
      <c r="D3" s="122"/>
      <c r="E3" s="122"/>
      <c r="F3" s="20"/>
      <c r="G3" s="122"/>
      <c r="H3" s="122"/>
      <c r="I3" s="122"/>
      <c r="J3" s="20"/>
      <c r="K3" s="122"/>
      <c r="L3" s="122"/>
      <c r="M3" s="122"/>
      <c r="N3" s="122"/>
      <c r="O3" s="20"/>
      <c r="P3" s="20"/>
      <c r="Q3" s="122"/>
      <c r="R3" s="122"/>
      <c r="S3" s="20"/>
    </row>
    <row r="4" spans="1:19" s="43" customFormat="1" ht="25.5" customHeight="1" thickBot="1" x14ac:dyDescent="0.3">
      <c r="A4" s="260" t="s">
        <v>11</v>
      </c>
      <c r="B4" s="261"/>
      <c r="C4" s="261"/>
      <c r="D4" s="261"/>
      <c r="E4" s="261"/>
      <c r="F4" s="261"/>
      <c r="G4" s="261"/>
      <c r="H4" s="262"/>
      <c r="I4" s="260" t="s">
        <v>10</v>
      </c>
      <c r="J4" s="261"/>
      <c r="K4" s="261"/>
      <c r="L4" s="261"/>
      <c r="M4" s="262"/>
      <c r="N4" s="260" t="s">
        <v>124</v>
      </c>
      <c r="O4" s="261"/>
      <c r="P4" s="261"/>
      <c r="Q4" s="261"/>
      <c r="R4" s="261"/>
      <c r="S4" s="262"/>
    </row>
    <row r="5" spans="1:19" s="43" customFormat="1" ht="25.5" customHeight="1" thickBot="1" x14ac:dyDescent="0.3">
      <c r="A5" s="263" t="s">
        <v>125</v>
      </c>
      <c r="B5" s="264"/>
      <c r="C5" s="264"/>
      <c r="D5" s="264"/>
      <c r="E5" s="264"/>
      <c r="F5" s="264"/>
      <c r="G5" s="264"/>
      <c r="H5" s="265"/>
      <c r="I5" s="260" t="s">
        <v>126</v>
      </c>
      <c r="J5" s="261"/>
      <c r="K5" s="261"/>
      <c r="L5" s="261"/>
      <c r="M5" s="261"/>
      <c r="N5" s="261"/>
      <c r="O5" s="261"/>
      <c r="P5" s="261"/>
      <c r="Q5" s="261"/>
      <c r="R5" s="261"/>
      <c r="S5" s="262"/>
    </row>
    <row r="6" spans="1:19" s="43" customFormat="1" ht="16.5" thickBot="1" x14ac:dyDescent="0.3">
      <c r="A6" s="266" t="s">
        <v>5</v>
      </c>
      <c r="B6" s="268"/>
      <c r="C6" s="266" t="s">
        <v>128</v>
      </c>
      <c r="D6" s="268"/>
      <c r="E6" s="266" t="s">
        <v>129</v>
      </c>
      <c r="F6" s="267"/>
      <c r="G6" s="268"/>
      <c r="H6" s="266" t="s">
        <v>67</v>
      </c>
      <c r="I6" s="268"/>
      <c r="J6" s="91" t="s">
        <v>68</v>
      </c>
      <c r="K6" s="266" t="s">
        <v>69</v>
      </c>
      <c r="L6" s="267"/>
      <c r="M6" s="267"/>
      <c r="N6" s="268"/>
      <c r="O6" s="266" t="s">
        <v>70</v>
      </c>
      <c r="P6" s="267"/>
      <c r="Q6" s="268"/>
      <c r="R6" s="266" t="s">
        <v>71</v>
      </c>
      <c r="S6" s="268"/>
    </row>
    <row r="7" spans="1:19" ht="45.75" customHeight="1" thickBot="1" x14ac:dyDescent="0.3">
      <c r="A7" s="269">
        <v>43697</v>
      </c>
      <c r="B7" s="270"/>
      <c r="C7" s="271">
        <v>0.375</v>
      </c>
      <c r="D7" s="150"/>
      <c r="E7" s="149" t="s">
        <v>151</v>
      </c>
      <c r="F7" s="272"/>
      <c r="G7" s="150"/>
      <c r="H7" s="149" t="s">
        <v>159</v>
      </c>
      <c r="I7" s="150"/>
      <c r="J7" s="112" t="s">
        <v>160</v>
      </c>
      <c r="K7" s="149">
        <v>1120</v>
      </c>
      <c r="L7" s="272"/>
      <c r="M7" s="272"/>
      <c r="N7" s="150"/>
      <c r="O7" s="149">
        <v>1200</v>
      </c>
      <c r="P7" s="272"/>
      <c r="Q7" s="150"/>
      <c r="R7" s="149">
        <f>O7-K7</f>
        <v>80</v>
      </c>
      <c r="S7" s="150"/>
    </row>
    <row r="8" spans="1:19" ht="24.75" customHeight="1" thickBot="1" x14ac:dyDescent="0.3">
      <c r="A8" s="275"/>
      <c r="B8" s="277"/>
      <c r="C8" s="275"/>
      <c r="D8" s="277"/>
      <c r="E8" s="275"/>
      <c r="F8" s="276"/>
      <c r="G8" s="277"/>
      <c r="H8" s="275"/>
      <c r="I8" s="277"/>
      <c r="J8" s="90"/>
      <c r="K8" s="275"/>
      <c r="L8" s="276"/>
      <c r="M8" s="276"/>
      <c r="N8" s="277"/>
      <c r="O8" s="275"/>
      <c r="P8" s="276"/>
      <c r="Q8" s="277"/>
      <c r="R8" s="273"/>
      <c r="S8" s="274"/>
    </row>
    <row r="9" spans="1:19" ht="24.75" customHeight="1" thickBot="1" x14ac:dyDescent="0.3">
      <c r="A9" s="275"/>
      <c r="B9" s="277"/>
      <c r="C9" s="275"/>
      <c r="D9" s="277"/>
      <c r="E9" s="275"/>
      <c r="F9" s="276"/>
      <c r="G9" s="277"/>
      <c r="H9" s="275"/>
      <c r="I9" s="277"/>
      <c r="J9" s="90"/>
      <c r="K9" s="275"/>
      <c r="L9" s="276"/>
      <c r="M9" s="276"/>
      <c r="N9" s="277"/>
      <c r="O9" s="275"/>
      <c r="P9" s="276"/>
      <c r="Q9" s="277"/>
      <c r="R9" s="273"/>
      <c r="S9" s="274"/>
    </row>
    <row r="10" spans="1:19" ht="24.75" customHeight="1" thickBot="1" x14ac:dyDescent="0.3">
      <c r="A10" s="284"/>
      <c r="B10" s="285"/>
      <c r="C10" s="275"/>
      <c r="D10" s="277"/>
      <c r="E10" s="275"/>
      <c r="F10" s="276"/>
      <c r="G10" s="277"/>
      <c r="H10" s="275"/>
      <c r="I10" s="277"/>
      <c r="J10" s="90"/>
      <c r="K10" s="275"/>
      <c r="L10" s="276"/>
      <c r="M10" s="276"/>
      <c r="N10" s="277"/>
      <c r="O10" s="275"/>
      <c r="P10" s="276"/>
      <c r="Q10" s="277"/>
      <c r="R10" s="281"/>
      <c r="S10" s="282"/>
    </row>
    <row r="11" spans="1:19" ht="24.75" customHeight="1" thickBot="1" x14ac:dyDescent="0.3">
      <c r="A11" s="275"/>
      <c r="B11" s="277"/>
      <c r="C11" s="275"/>
      <c r="D11" s="277"/>
      <c r="E11" s="275"/>
      <c r="F11" s="276"/>
      <c r="G11" s="277"/>
      <c r="H11" s="275"/>
      <c r="I11" s="277"/>
      <c r="J11" s="90"/>
      <c r="K11" s="275"/>
      <c r="L11" s="276"/>
      <c r="M11" s="276"/>
      <c r="N11" s="277"/>
      <c r="O11" s="275"/>
      <c r="P11" s="276"/>
      <c r="Q11" s="277"/>
      <c r="R11" s="281"/>
      <c r="S11" s="282"/>
    </row>
    <row r="12" spans="1:19" ht="24.75" customHeight="1" thickBot="1" x14ac:dyDescent="0.3">
      <c r="A12" s="275"/>
      <c r="B12" s="277"/>
      <c r="C12" s="275"/>
      <c r="D12" s="277"/>
      <c r="E12" s="275"/>
      <c r="F12" s="276"/>
      <c r="G12" s="277"/>
      <c r="H12" s="275"/>
      <c r="I12" s="277"/>
      <c r="J12" s="90"/>
      <c r="K12" s="275"/>
      <c r="L12" s="276"/>
      <c r="M12" s="276"/>
      <c r="N12" s="277"/>
      <c r="O12" s="275"/>
      <c r="P12" s="276"/>
      <c r="Q12" s="277"/>
      <c r="R12" s="281"/>
      <c r="S12" s="282"/>
    </row>
    <row r="13" spans="1:19" ht="15.75" thickBot="1" x14ac:dyDescent="0.3">
      <c r="C13" s="283"/>
      <c r="D13" s="283"/>
      <c r="E13" s="283"/>
      <c r="F13" s="283"/>
      <c r="G13" s="283"/>
      <c r="H13" s="283"/>
      <c r="I13" s="283"/>
      <c r="K13" s="283"/>
      <c r="L13" s="283"/>
      <c r="M13" s="283"/>
      <c r="N13" s="283"/>
      <c r="P13" s="283"/>
      <c r="Q13" s="283"/>
    </row>
    <row r="14" spans="1:19" ht="21.75" customHeight="1" thickBot="1" x14ac:dyDescent="0.3">
      <c r="A14" s="278" t="s">
        <v>11</v>
      </c>
      <c r="B14" s="279"/>
      <c r="C14" s="279"/>
      <c r="D14" s="279"/>
      <c r="E14" s="279"/>
      <c r="F14" s="279"/>
      <c r="G14" s="279"/>
      <c r="H14" s="279"/>
      <c r="I14" s="280"/>
      <c r="J14" s="278" t="s">
        <v>12</v>
      </c>
      <c r="K14" s="279"/>
      <c r="L14" s="279"/>
      <c r="M14" s="279"/>
      <c r="N14" s="279"/>
      <c r="O14" s="279"/>
      <c r="P14" s="279"/>
      <c r="Q14" s="279"/>
      <c r="R14" s="279"/>
      <c r="S14" s="280"/>
    </row>
    <row r="15" spans="1:19" ht="21.75" customHeight="1" thickBot="1" x14ac:dyDescent="0.3">
      <c r="A15" s="278" t="s">
        <v>130</v>
      </c>
      <c r="B15" s="279"/>
      <c r="C15" s="279"/>
      <c r="D15" s="279"/>
      <c r="E15" s="279"/>
      <c r="F15" s="279"/>
      <c r="G15" s="279"/>
      <c r="H15" s="279"/>
      <c r="I15" s="280"/>
      <c r="J15" s="278" t="s">
        <v>131</v>
      </c>
      <c r="K15" s="279"/>
      <c r="L15" s="279"/>
      <c r="M15" s="279"/>
      <c r="N15" s="279"/>
      <c r="O15" s="279"/>
      <c r="P15" s="279"/>
      <c r="Q15" s="279"/>
      <c r="R15" s="279"/>
      <c r="S15" s="280"/>
    </row>
  </sheetData>
  <mergeCells count="75">
    <mergeCell ref="J14:S14"/>
    <mergeCell ref="R10:S10"/>
    <mergeCell ref="A11:B11"/>
    <mergeCell ref="C11:D11"/>
    <mergeCell ref="E11:G11"/>
    <mergeCell ref="H11:I11"/>
    <mergeCell ref="K11:N11"/>
    <mergeCell ref="O11:Q11"/>
    <mergeCell ref="R11:S11"/>
    <mergeCell ref="A10:B10"/>
    <mergeCell ref="C10:D10"/>
    <mergeCell ref="E10:G10"/>
    <mergeCell ref="H10:I10"/>
    <mergeCell ref="K10:N10"/>
    <mergeCell ref="O10:Q10"/>
    <mergeCell ref="A15:I15"/>
    <mergeCell ref="J15:S15"/>
    <mergeCell ref="R12:S12"/>
    <mergeCell ref="C13:D13"/>
    <mergeCell ref="E13:F13"/>
    <mergeCell ref="G13:I13"/>
    <mergeCell ref="K13:L13"/>
    <mergeCell ref="M13:N13"/>
    <mergeCell ref="P13:Q13"/>
    <mergeCell ref="A12:B12"/>
    <mergeCell ref="C12:D12"/>
    <mergeCell ref="E12:G12"/>
    <mergeCell ref="H12:I12"/>
    <mergeCell ref="K12:N12"/>
    <mergeCell ref="O12:Q12"/>
    <mergeCell ref="A14:I14"/>
    <mergeCell ref="R8:S8"/>
    <mergeCell ref="O9:Q9"/>
    <mergeCell ref="R9:S9"/>
    <mergeCell ref="O8:Q8"/>
    <mergeCell ref="A9:B9"/>
    <mergeCell ref="C9:D9"/>
    <mergeCell ref="E9:G9"/>
    <mergeCell ref="H9:I9"/>
    <mergeCell ref="K9:N9"/>
    <mergeCell ref="A8:B8"/>
    <mergeCell ref="C8:D8"/>
    <mergeCell ref="E8:G8"/>
    <mergeCell ref="H8:I8"/>
    <mergeCell ref="K8:N8"/>
    <mergeCell ref="O6:Q6"/>
    <mergeCell ref="R6:S6"/>
    <mergeCell ref="A7:B7"/>
    <mergeCell ref="C7:D7"/>
    <mergeCell ref="E7:G7"/>
    <mergeCell ref="H7:I7"/>
    <mergeCell ref="K7:N7"/>
    <mergeCell ref="O7:Q7"/>
    <mergeCell ref="R7:S7"/>
    <mergeCell ref="A6:B6"/>
    <mergeCell ref="C6:D6"/>
    <mergeCell ref="E6:G6"/>
    <mergeCell ref="H6:I6"/>
    <mergeCell ref="K6:N6"/>
    <mergeCell ref="A4:H4"/>
    <mergeCell ref="I4:M4"/>
    <mergeCell ref="N4:S4"/>
    <mergeCell ref="A5:H5"/>
    <mergeCell ref="I5:S5"/>
    <mergeCell ref="M3:N3"/>
    <mergeCell ref="Q3:R3"/>
    <mergeCell ref="A1:K1"/>
    <mergeCell ref="B3:C3"/>
    <mergeCell ref="D3:E3"/>
    <mergeCell ref="G3:I3"/>
    <mergeCell ref="K3:L3"/>
    <mergeCell ref="A2:S2"/>
    <mergeCell ref="L1:M1"/>
    <mergeCell ref="N1:O1"/>
    <mergeCell ref="P1:S1"/>
  </mergeCells>
  <pageMargins left="0.511811024" right="0.511811024" top="0.78740157499999996" bottom="0.78740157499999996" header="0.31496062000000002" footer="0.31496062000000002"/>
  <pageSetup paperSize="9" scale="4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U14"/>
  <sheetViews>
    <sheetView zoomScale="50" zoomScaleNormal="50" zoomScalePageLayoutView="70" workbookViewId="0">
      <selection activeCell="A9" sqref="A9:P9"/>
    </sheetView>
  </sheetViews>
  <sheetFormatPr defaultRowHeight="15" x14ac:dyDescent="0.25"/>
  <sheetData>
    <row r="1" spans="1:21" s="21" customFormat="1" ht="45.95" customHeight="1" thickBot="1" x14ac:dyDescent="0.3">
      <c r="S1" s="290" t="s">
        <v>134</v>
      </c>
      <c r="T1" s="290"/>
      <c r="U1" s="290"/>
    </row>
    <row r="2" spans="1:21" s="21" customFormat="1" ht="60" customHeight="1" thickBot="1" x14ac:dyDescent="0.3">
      <c r="A2" s="118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20"/>
    </row>
    <row r="3" spans="1:21" s="21" customFormat="1" ht="45.95" customHeight="1" thickBot="1" x14ac:dyDescent="0.3"/>
    <row r="4" spans="1:21" s="21" customFormat="1" ht="60" customHeight="1" thickBot="1" x14ac:dyDescent="0.3">
      <c r="A4" s="186" t="s">
        <v>11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 t="s">
        <v>10</v>
      </c>
      <c r="S4" s="186"/>
      <c r="T4" s="186"/>
      <c r="U4" s="186"/>
    </row>
    <row r="5" spans="1:21" s="21" customFormat="1" ht="45.95" customHeight="1" thickBot="1" x14ac:dyDescent="0.3"/>
    <row r="6" spans="1:21" s="21" customFormat="1" ht="45.95" customHeight="1" x14ac:dyDescent="0.25">
      <c r="A6" s="291" t="s">
        <v>63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3"/>
    </row>
    <row r="7" spans="1:21" s="21" customFormat="1" ht="80.099999999999994" customHeight="1" x14ac:dyDescent="0.25">
      <c r="A7" s="287" t="s">
        <v>95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9"/>
    </row>
    <row r="8" spans="1:21" s="21" customFormat="1" ht="45.95" customHeight="1" thickBot="1" x14ac:dyDescent="0.3">
      <c r="A8" s="294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6"/>
    </row>
    <row r="9" spans="1:21" s="21" customFormat="1" ht="110.1" customHeight="1" thickBot="1" x14ac:dyDescent="0.3">
      <c r="A9" s="114" t="s">
        <v>11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286" t="s">
        <v>65</v>
      </c>
      <c r="R9" s="286"/>
      <c r="S9" s="286"/>
      <c r="T9" s="286"/>
      <c r="U9" s="286"/>
    </row>
    <row r="10" spans="1:21" s="21" customFormat="1" ht="110.1" customHeight="1" thickBot="1" x14ac:dyDescent="0.3">
      <c r="A10" s="114" t="s">
        <v>64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96" t="s">
        <v>66</v>
      </c>
      <c r="R10" s="196"/>
      <c r="S10" s="196"/>
      <c r="T10" s="196"/>
      <c r="U10" s="196"/>
    </row>
    <row r="11" spans="1:21" s="21" customFormat="1" ht="110.1" customHeight="1" thickBot="1" x14ac:dyDescent="0.3">
      <c r="A11" s="114" t="s">
        <v>12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286" t="s">
        <v>65</v>
      </c>
      <c r="R11" s="286"/>
      <c r="S11" s="286"/>
      <c r="T11" s="286"/>
      <c r="U11" s="286"/>
    </row>
    <row r="12" spans="1:21" s="21" customFormat="1" ht="110.1" customHeight="1" thickBot="1" x14ac:dyDescent="0.3">
      <c r="A12" s="114" t="s">
        <v>64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96" t="s">
        <v>66</v>
      </c>
      <c r="R12" s="196"/>
      <c r="S12" s="196"/>
      <c r="T12" s="196"/>
      <c r="U12" s="196"/>
    </row>
    <row r="13" spans="1:21" s="21" customFormat="1" ht="110.1" customHeight="1" thickBot="1" x14ac:dyDescent="0.3">
      <c r="A13" s="114" t="s">
        <v>62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286" t="s">
        <v>65</v>
      </c>
      <c r="R13" s="286"/>
      <c r="S13" s="286"/>
      <c r="T13" s="286"/>
      <c r="U13" s="286"/>
    </row>
    <row r="14" spans="1:21" s="21" customFormat="1" ht="110.1" customHeight="1" thickBot="1" x14ac:dyDescent="0.3">
      <c r="A14" s="114" t="s">
        <v>64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96" t="s">
        <v>66</v>
      </c>
      <c r="R14" s="196"/>
      <c r="S14" s="196"/>
      <c r="T14" s="196"/>
      <c r="U14" s="196"/>
    </row>
  </sheetData>
  <mergeCells count="19">
    <mergeCell ref="S1:U1"/>
    <mergeCell ref="A2:U2"/>
    <mergeCell ref="A6:U6"/>
    <mergeCell ref="A8:U8"/>
    <mergeCell ref="A4:Q4"/>
    <mergeCell ref="R4:U4"/>
    <mergeCell ref="A9:P9"/>
    <mergeCell ref="Q9:U9"/>
    <mergeCell ref="A7:U7"/>
    <mergeCell ref="A13:P13"/>
    <mergeCell ref="Q13:U13"/>
    <mergeCell ref="A14:P14"/>
    <mergeCell ref="Q14:U14"/>
    <mergeCell ref="Q10:U10"/>
    <mergeCell ref="A10:P10"/>
    <mergeCell ref="A11:P11"/>
    <mergeCell ref="A12:P12"/>
    <mergeCell ref="Q11:U11"/>
    <mergeCell ref="Q12:U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  <headerFooter>
    <oddHeader>&amp;C&amp;14LOGOTIPO E NOME DA ORGANIZAÇÃO DA SOCIEDADE CIVIL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26"/>
  <sheetViews>
    <sheetView topLeftCell="A16" zoomScale="55" zoomScaleNormal="55" zoomScalePageLayoutView="25" workbookViewId="0">
      <selection activeCell="A9" sqref="A9:C9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9"/>
    <col min="7" max="7" width="20.42578125" bestFit="1" customWidth="1"/>
    <col min="9" max="9" width="34.28515625" style="102" customWidth="1"/>
    <col min="10" max="10" width="30.42578125" style="102" customWidth="1"/>
  </cols>
  <sheetData>
    <row r="1" spans="1:10" s="21" customFormat="1" ht="44.1" customHeight="1" thickBot="1" x14ac:dyDescent="0.3">
      <c r="E1" s="25" t="s">
        <v>19</v>
      </c>
      <c r="F1" s="38"/>
      <c r="I1" s="113"/>
      <c r="J1" s="113"/>
    </row>
    <row r="2" spans="1:10" s="21" customFormat="1" ht="60" customHeight="1" thickBot="1" x14ac:dyDescent="0.3">
      <c r="A2" s="118" t="s">
        <v>43</v>
      </c>
      <c r="B2" s="119"/>
      <c r="C2" s="119"/>
      <c r="D2" s="119"/>
      <c r="E2" s="120"/>
      <c r="F2" s="38"/>
      <c r="I2" s="113"/>
      <c r="J2" s="113"/>
    </row>
    <row r="3" spans="1:10" s="21" customFormat="1" ht="44.1" customHeight="1" thickBot="1" x14ac:dyDescent="0.3">
      <c r="F3" s="38"/>
      <c r="I3" s="113"/>
      <c r="J3" s="113"/>
    </row>
    <row r="4" spans="1:10" s="21" customFormat="1" ht="44.1" customHeight="1" thickBot="1" x14ac:dyDescent="0.3">
      <c r="A4" s="177" t="s">
        <v>164</v>
      </c>
      <c r="B4" s="178"/>
      <c r="C4" s="178"/>
      <c r="D4" s="178"/>
      <c r="E4" s="22" t="s">
        <v>165</v>
      </c>
      <c r="F4" s="38"/>
      <c r="I4" s="113"/>
      <c r="J4" s="113"/>
    </row>
    <row r="5" spans="1:10" s="21" customFormat="1" ht="44.1" customHeight="1" x14ac:dyDescent="0.25">
      <c r="A5" s="168" t="s">
        <v>52</v>
      </c>
      <c r="B5" s="169"/>
      <c r="C5" s="169"/>
      <c r="D5" s="169"/>
      <c r="E5" s="170"/>
      <c r="F5" s="38"/>
      <c r="I5" s="113"/>
      <c r="J5" s="113"/>
    </row>
    <row r="6" spans="1:10" s="21" customFormat="1" ht="44.1" customHeight="1" thickBot="1" x14ac:dyDescent="0.3">
      <c r="A6" s="181" t="s">
        <v>53</v>
      </c>
      <c r="B6" s="179"/>
      <c r="C6" s="179"/>
      <c r="D6" s="179" t="s">
        <v>54</v>
      </c>
      <c r="E6" s="180"/>
      <c r="F6" s="38"/>
      <c r="I6" s="113"/>
      <c r="J6" s="113"/>
    </row>
    <row r="7" spans="1:10" s="21" customFormat="1" ht="44.1" customHeight="1" x14ac:dyDescent="0.25">
      <c r="A7" s="168" t="s">
        <v>44</v>
      </c>
      <c r="B7" s="169"/>
      <c r="C7" s="169"/>
      <c r="D7" s="169"/>
      <c r="E7" s="170"/>
      <c r="F7" s="38"/>
      <c r="I7" s="113"/>
      <c r="J7" s="113"/>
    </row>
    <row r="8" spans="1:10" s="21" customFormat="1" ht="44.1" customHeight="1" x14ac:dyDescent="0.25">
      <c r="A8" s="171" t="s">
        <v>45</v>
      </c>
      <c r="B8" s="172"/>
      <c r="C8" s="172"/>
      <c r="D8" s="172" t="s">
        <v>56</v>
      </c>
      <c r="E8" s="175"/>
      <c r="F8" s="38"/>
      <c r="I8" s="113"/>
      <c r="J8" s="113"/>
    </row>
    <row r="9" spans="1:10" s="21" customFormat="1" ht="44.1" customHeight="1" thickBot="1" x14ac:dyDescent="0.3">
      <c r="A9" s="173" t="s">
        <v>46</v>
      </c>
      <c r="B9" s="174"/>
      <c r="C9" s="174"/>
      <c r="D9" s="174" t="s">
        <v>91</v>
      </c>
      <c r="E9" s="176"/>
      <c r="F9" s="38"/>
      <c r="I9" s="113"/>
      <c r="J9" s="113"/>
    </row>
    <row r="10" spans="1:10" s="21" customFormat="1" ht="44.1" customHeight="1" x14ac:dyDescent="0.25">
      <c r="A10" s="164" t="s">
        <v>47</v>
      </c>
      <c r="B10" s="165"/>
      <c r="C10" s="165"/>
      <c r="D10" s="165"/>
      <c r="E10" s="166"/>
      <c r="F10" s="38"/>
      <c r="I10" s="113"/>
      <c r="J10" s="113"/>
    </row>
    <row r="11" spans="1:10" s="21" customFormat="1" ht="44.1" customHeight="1" x14ac:dyDescent="0.25">
      <c r="A11" s="44" t="s">
        <v>5</v>
      </c>
      <c r="B11" s="36" t="s">
        <v>48</v>
      </c>
      <c r="C11" s="36" t="s">
        <v>49</v>
      </c>
      <c r="D11" s="36" t="s">
        <v>50</v>
      </c>
      <c r="E11" s="45" t="s">
        <v>51</v>
      </c>
      <c r="F11" s="38"/>
      <c r="I11" s="113"/>
      <c r="J11" s="113"/>
    </row>
    <row r="12" spans="1:10" s="21" customFormat="1" ht="44.1" customHeight="1" x14ac:dyDescent="0.25">
      <c r="A12" s="32">
        <v>44166</v>
      </c>
      <c r="B12" s="37">
        <v>139520</v>
      </c>
      <c r="C12" s="37">
        <v>0</v>
      </c>
      <c r="D12" s="37">
        <v>139522.23999999999</v>
      </c>
      <c r="E12" s="46">
        <f>C12+D12-B12</f>
        <v>2.2399999999906868</v>
      </c>
      <c r="F12" s="38"/>
      <c r="G12" s="113">
        <v>136268</v>
      </c>
      <c r="I12" s="113"/>
      <c r="J12" s="113"/>
    </row>
    <row r="13" spans="1:10" s="21" customFormat="1" ht="44.1" customHeight="1" x14ac:dyDescent="0.25">
      <c r="A13" s="32">
        <v>44197</v>
      </c>
      <c r="B13" s="37">
        <f>D12</f>
        <v>139522.23999999999</v>
      </c>
      <c r="C13" s="33">
        <v>0</v>
      </c>
      <c r="D13" s="33">
        <v>139691.04</v>
      </c>
      <c r="E13" s="46">
        <f t="shared" ref="E13:E22" si="0">C13+D13-B13</f>
        <v>168.80000000001746</v>
      </c>
      <c r="F13" s="38"/>
      <c r="I13" s="113"/>
      <c r="J13" s="113"/>
    </row>
    <row r="14" spans="1:10" s="21" customFormat="1" ht="44.1" customHeight="1" x14ac:dyDescent="0.25">
      <c r="A14" s="32">
        <v>44228</v>
      </c>
      <c r="B14" s="33">
        <f>D13</f>
        <v>139691.04</v>
      </c>
      <c r="C14" s="34">
        <v>0</v>
      </c>
      <c r="D14" s="34">
        <v>139825.07999999999</v>
      </c>
      <c r="E14" s="46">
        <f t="shared" si="0"/>
        <v>134.03999999997905</v>
      </c>
      <c r="F14" s="38"/>
      <c r="I14" s="113"/>
      <c r="J14" s="113"/>
    </row>
    <row r="15" spans="1:10" s="21" customFormat="1" ht="44.1" customHeight="1" x14ac:dyDescent="0.25">
      <c r="A15" s="32">
        <v>44256</v>
      </c>
      <c r="B15" s="33">
        <f t="shared" ref="B15:B22" si="1">D14</f>
        <v>139825.07999999999</v>
      </c>
      <c r="C15" s="35">
        <v>100000</v>
      </c>
      <c r="D15" s="35">
        <v>39978.32</v>
      </c>
      <c r="E15" s="46">
        <f t="shared" si="0"/>
        <v>153.24000000001979</v>
      </c>
      <c r="F15" s="38"/>
      <c r="I15" s="113"/>
      <c r="J15" s="113"/>
    </row>
    <row r="16" spans="1:10" s="21" customFormat="1" ht="44.1" customHeight="1" x14ac:dyDescent="0.25">
      <c r="A16" s="32">
        <v>44287</v>
      </c>
      <c r="B16" s="33">
        <f t="shared" si="1"/>
        <v>39978.32</v>
      </c>
      <c r="C16" s="35">
        <v>0</v>
      </c>
      <c r="D16" s="35">
        <v>40037.620000000003</v>
      </c>
      <c r="E16" s="46">
        <f t="shared" si="0"/>
        <v>59.30000000000291</v>
      </c>
      <c r="F16" s="38"/>
      <c r="I16" s="113"/>
      <c r="J16" s="113"/>
    </row>
    <row r="17" spans="1:10" s="21" customFormat="1" ht="44.1" customHeight="1" x14ac:dyDescent="0.25">
      <c r="A17" s="32">
        <v>44317</v>
      </c>
      <c r="B17" s="33">
        <f t="shared" si="1"/>
        <v>40037.620000000003</v>
      </c>
      <c r="C17" s="35">
        <v>18400</v>
      </c>
      <c r="D17" s="35">
        <v>21689.53</v>
      </c>
      <c r="E17" s="46">
        <f t="shared" si="0"/>
        <v>51.909999999996217</v>
      </c>
      <c r="F17" s="38"/>
      <c r="H17" s="21" t="s">
        <v>161</v>
      </c>
      <c r="I17" s="113">
        <v>136268</v>
      </c>
      <c r="J17" s="113">
        <v>82983</v>
      </c>
    </row>
    <row r="18" spans="1:10" s="21" customFormat="1" ht="44.1" customHeight="1" x14ac:dyDescent="0.25">
      <c r="A18" s="32">
        <v>44348</v>
      </c>
      <c r="B18" s="33">
        <f t="shared" si="1"/>
        <v>21689.53</v>
      </c>
      <c r="C18" s="35">
        <v>5000</v>
      </c>
      <c r="D18" s="35">
        <v>16736.5</v>
      </c>
      <c r="E18" s="46">
        <f t="shared" si="0"/>
        <v>46.970000000001164</v>
      </c>
      <c r="F18" s="38"/>
      <c r="H18" s="21" t="s">
        <v>163</v>
      </c>
      <c r="I18" s="113">
        <v>958.13</v>
      </c>
      <c r="J18" s="113">
        <v>57896.480000000003</v>
      </c>
    </row>
    <row r="19" spans="1:10" s="21" customFormat="1" ht="44.1" customHeight="1" x14ac:dyDescent="0.25">
      <c r="A19" s="32">
        <v>44378</v>
      </c>
      <c r="B19" s="33">
        <f t="shared" si="1"/>
        <v>16736.5</v>
      </c>
      <c r="C19" s="35">
        <v>3660</v>
      </c>
      <c r="D19" s="35">
        <v>13116.49</v>
      </c>
      <c r="E19" s="46">
        <f t="shared" si="0"/>
        <v>39.989999999997963</v>
      </c>
      <c r="F19" s="38"/>
      <c r="H19" s="21" t="s">
        <v>162</v>
      </c>
      <c r="I19" s="113">
        <v>3653.35</v>
      </c>
      <c r="J19" s="113"/>
    </row>
    <row r="20" spans="1:10" s="21" customFormat="1" ht="44.1" customHeight="1" x14ac:dyDescent="0.25">
      <c r="A20" s="32">
        <v>44409</v>
      </c>
      <c r="B20" s="33">
        <f t="shared" si="1"/>
        <v>13116.49</v>
      </c>
      <c r="C20" s="35">
        <v>5400</v>
      </c>
      <c r="D20" s="35">
        <v>7750.41</v>
      </c>
      <c r="E20" s="46">
        <f t="shared" si="0"/>
        <v>33.920000000000073</v>
      </c>
      <c r="F20" s="38"/>
      <c r="I20" s="113"/>
      <c r="J20" s="113"/>
    </row>
    <row r="21" spans="1:10" s="21" customFormat="1" ht="44.1" customHeight="1" x14ac:dyDescent="0.25">
      <c r="A21" s="32">
        <v>44440</v>
      </c>
      <c r="B21" s="33">
        <f t="shared" si="1"/>
        <v>7750.41</v>
      </c>
      <c r="C21" s="35">
        <v>1000</v>
      </c>
      <c r="D21" s="35">
        <v>6774.99</v>
      </c>
      <c r="E21" s="46">
        <f t="shared" si="0"/>
        <v>24.579999999999927</v>
      </c>
      <c r="F21" s="38"/>
      <c r="I21" s="113">
        <f>SUM(I17:I20)</f>
        <v>140879.48000000001</v>
      </c>
      <c r="J21" s="113">
        <f>SUM(J17:J20)</f>
        <v>140879.48000000001</v>
      </c>
    </row>
    <row r="22" spans="1:10" s="21" customFormat="1" ht="44.1" customHeight="1" thickBot="1" x14ac:dyDescent="0.3">
      <c r="A22" s="32">
        <v>44470</v>
      </c>
      <c r="B22" s="33">
        <f t="shared" si="1"/>
        <v>6774.99</v>
      </c>
      <c r="C22" s="35">
        <v>1000</v>
      </c>
      <c r="D22" s="35">
        <v>5797.26</v>
      </c>
      <c r="E22" s="46">
        <f t="shared" si="0"/>
        <v>22.270000000000437</v>
      </c>
      <c r="F22" s="38"/>
      <c r="I22" s="113"/>
      <c r="J22" s="113">
        <f>I21-J21</f>
        <v>0</v>
      </c>
    </row>
    <row r="23" spans="1:10" s="21" customFormat="1" ht="44.1" customHeight="1" thickBot="1" x14ac:dyDescent="0.3">
      <c r="A23" s="167" t="s">
        <v>57</v>
      </c>
      <c r="B23" s="167"/>
      <c r="C23" s="167"/>
      <c r="D23" s="167"/>
      <c r="E23" s="27">
        <f>SUM(E12:E22)</f>
        <v>737.26000000000568</v>
      </c>
      <c r="F23" s="38"/>
      <c r="I23" s="113"/>
      <c r="J23" s="113"/>
    </row>
    <row r="24" spans="1:10" s="21" customFormat="1" ht="44.1" customHeight="1" thickBot="1" x14ac:dyDescent="0.3">
      <c r="F24" s="38"/>
      <c r="I24" s="113"/>
      <c r="J24" s="113"/>
    </row>
    <row r="25" spans="1:10" s="21" customFormat="1" ht="44.1" customHeight="1" thickBot="1" x14ac:dyDescent="0.3">
      <c r="A25" s="114" t="s">
        <v>11</v>
      </c>
      <c r="B25" s="114"/>
      <c r="C25" s="114"/>
      <c r="D25" s="114" t="s">
        <v>12</v>
      </c>
      <c r="E25" s="114"/>
      <c r="F25" s="38"/>
      <c r="I25" s="113"/>
      <c r="J25" s="113"/>
    </row>
    <row r="26" spans="1:10" s="21" customFormat="1" ht="44.1" customHeight="1" thickBot="1" x14ac:dyDescent="0.3">
      <c r="A26" s="114" t="s">
        <v>58</v>
      </c>
      <c r="B26" s="114"/>
      <c r="C26" s="114"/>
      <c r="D26" s="114" t="s">
        <v>59</v>
      </c>
      <c r="E26" s="114"/>
      <c r="F26" s="38"/>
      <c r="I26" s="113"/>
      <c r="J26" s="113"/>
    </row>
  </sheetData>
  <mergeCells count="16">
    <mergeCell ref="A7:E7"/>
    <mergeCell ref="A2:E2"/>
    <mergeCell ref="A4:D4"/>
    <mergeCell ref="A5:E5"/>
    <mergeCell ref="A6:C6"/>
    <mergeCell ref="D6:E6"/>
    <mergeCell ref="A25:C25"/>
    <mergeCell ref="D25:E25"/>
    <mergeCell ref="A26:C26"/>
    <mergeCell ref="D26:E26"/>
    <mergeCell ref="A8:C8"/>
    <mergeCell ref="D8:E8"/>
    <mergeCell ref="A9:C9"/>
    <mergeCell ref="D9:E9"/>
    <mergeCell ref="A10:E10"/>
    <mergeCell ref="A23:D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J26"/>
  <sheetViews>
    <sheetView topLeftCell="A9" zoomScale="55" zoomScaleNormal="55" zoomScalePageLayoutView="25" workbookViewId="0">
      <selection activeCell="D15" sqref="D15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9"/>
    <col min="7" max="7" width="20.42578125" bestFit="1" customWidth="1"/>
    <col min="9" max="9" width="34.28515625" style="102" customWidth="1"/>
    <col min="10" max="10" width="30.42578125" style="102" customWidth="1"/>
  </cols>
  <sheetData>
    <row r="1" spans="1:10" s="21" customFormat="1" ht="44.1" customHeight="1" thickBot="1" x14ac:dyDescent="0.3">
      <c r="E1" s="25" t="s">
        <v>19</v>
      </c>
      <c r="F1" s="38"/>
      <c r="I1" s="113"/>
      <c r="J1" s="113"/>
    </row>
    <row r="2" spans="1:10" s="21" customFormat="1" ht="60" customHeight="1" thickBot="1" x14ac:dyDescent="0.3">
      <c r="A2" s="118" t="s">
        <v>43</v>
      </c>
      <c r="B2" s="119"/>
      <c r="C2" s="119"/>
      <c r="D2" s="119"/>
      <c r="E2" s="120"/>
      <c r="F2" s="38"/>
      <c r="I2" s="113"/>
      <c r="J2" s="113"/>
    </row>
    <row r="3" spans="1:10" s="21" customFormat="1" ht="44.1" customHeight="1" thickBot="1" x14ac:dyDescent="0.3">
      <c r="F3" s="38"/>
      <c r="I3" s="113"/>
      <c r="J3" s="113"/>
    </row>
    <row r="4" spans="1:10" s="21" customFormat="1" ht="44.1" customHeight="1" thickBot="1" x14ac:dyDescent="0.3">
      <c r="A4" s="177" t="s">
        <v>164</v>
      </c>
      <c r="B4" s="178"/>
      <c r="C4" s="178"/>
      <c r="D4" s="178"/>
      <c r="E4" s="22" t="s">
        <v>165</v>
      </c>
      <c r="F4" s="38"/>
      <c r="I4" s="113"/>
      <c r="J4" s="113"/>
    </row>
    <row r="5" spans="1:10" s="21" customFormat="1" ht="44.1" customHeight="1" x14ac:dyDescent="0.25">
      <c r="A5" s="168" t="s">
        <v>52</v>
      </c>
      <c r="B5" s="169"/>
      <c r="C5" s="169"/>
      <c r="D5" s="169"/>
      <c r="E5" s="170"/>
      <c r="F5" s="38"/>
      <c r="I5" s="113"/>
      <c r="J5" s="113"/>
    </row>
    <row r="6" spans="1:10" s="21" customFormat="1" ht="44.1" customHeight="1" thickBot="1" x14ac:dyDescent="0.3">
      <c r="A6" s="181" t="s">
        <v>53</v>
      </c>
      <c r="B6" s="179"/>
      <c r="C6" s="179"/>
      <c r="D6" s="179" t="s">
        <v>54</v>
      </c>
      <c r="E6" s="180"/>
      <c r="F6" s="38"/>
      <c r="I6" s="113"/>
      <c r="J6" s="113"/>
    </row>
    <row r="7" spans="1:10" s="21" customFormat="1" ht="44.1" customHeight="1" x14ac:dyDescent="0.25">
      <c r="A7" s="168" t="s">
        <v>44</v>
      </c>
      <c r="B7" s="169"/>
      <c r="C7" s="169"/>
      <c r="D7" s="169"/>
      <c r="E7" s="170"/>
      <c r="F7" s="38"/>
      <c r="I7" s="113"/>
      <c r="J7" s="113"/>
    </row>
    <row r="8" spans="1:10" s="21" customFormat="1" ht="44.1" customHeight="1" x14ac:dyDescent="0.25">
      <c r="A8" s="171" t="s">
        <v>45</v>
      </c>
      <c r="B8" s="172"/>
      <c r="C8" s="172"/>
      <c r="D8" s="172" t="s">
        <v>56</v>
      </c>
      <c r="E8" s="175"/>
      <c r="F8" s="38"/>
      <c r="I8" s="113">
        <v>528.16</v>
      </c>
      <c r="J8" s="113"/>
    </row>
    <row r="9" spans="1:10" s="21" customFormat="1" ht="44.1" customHeight="1" thickBot="1" x14ac:dyDescent="0.3">
      <c r="A9" s="173" t="s">
        <v>46</v>
      </c>
      <c r="B9" s="174"/>
      <c r="C9" s="174"/>
      <c r="D9" s="174" t="s">
        <v>91</v>
      </c>
      <c r="E9" s="176"/>
      <c r="F9" s="38"/>
      <c r="I9" s="113">
        <v>184.69</v>
      </c>
      <c r="J9" s="113"/>
    </row>
    <row r="10" spans="1:10" s="21" customFormat="1" ht="44.1" customHeight="1" x14ac:dyDescent="0.25">
      <c r="A10" s="164" t="s">
        <v>47</v>
      </c>
      <c r="B10" s="165"/>
      <c r="C10" s="165"/>
      <c r="D10" s="165"/>
      <c r="E10" s="166"/>
      <c r="F10" s="38"/>
      <c r="I10" s="113">
        <f>I8-I9</f>
        <v>343.46999999999997</v>
      </c>
      <c r="J10" s="113"/>
    </row>
    <row r="11" spans="1:10" s="21" customFormat="1" ht="44.1" customHeight="1" x14ac:dyDescent="0.25">
      <c r="A11" s="44" t="s">
        <v>5</v>
      </c>
      <c r="B11" s="36" t="s">
        <v>48</v>
      </c>
      <c r="C11" s="36" t="s">
        <v>49</v>
      </c>
      <c r="D11" s="36" t="s">
        <v>50</v>
      </c>
      <c r="E11" s="45" t="s">
        <v>51</v>
      </c>
      <c r="F11" s="38"/>
      <c r="I11" s="113"/>
      <c r="J11" s="113"/>
    </row>
    <row r="12" spans="1:10" s="21" customFormat="1" ht="44.1" customHeight="1" x14ac:dyDescent="0.25">
      <c r="A12" s="32">
        <v>44166</v>
      </c>
      <c r="B12" s="37">
        <v>150000</v>
      </c>
      <c r="C12" s="37">
        <v>0</v>
      </c>
      <c r="D12" s="37">
        <v>150292.84</v>
      </c>
      <c r="E12" s="46">
        <f>C12+D12-B12</f>
        <v>292.83999999999651</v>
      </c>
      <c r="F12" s="38"/>
      <c r="G12" s="113"/>
      <c r="I12" s="113"/>
      <c r="J12" s="113"/>
    </row>
    <row r="13" spans="1:10" s="21" customFormat="1" ht="44.1" customHeight="1" x14ac:dyDescent="0.25">
      <c r="A13" s="32">
        <v>44197</v>
      </c>
      <c r="B13" s="37">
        <f>D12</f>
        <v>150292.84</v>
      </c>
      <c r="C13" s="33">
        <v>150821</v>
      </c>
      <c r="D13" s="33">
        <v>0</v>
      </c>
      <c r="E13" s="46">
        <f t="shared" ref="E13:E22" si="0">C13+D13-B13</f>
        <v>528.16000000000349</v>
      </c>
      <c r="F13" s="38"/>
      <c r="I13" s="113"/>
      <c r="J13" s="113"/>
    </row>
    <row r="14" spans="1:10" s="21" customFormat="1" ht="44.1" customHeight="1" x14ac:dyDescent="0.25">
      <c r="A14" s="32">
        <v>44228</v>
      </c>
      <c r="B14" s="33">
        <v>150512.29</v>
      </c>
      <c r="C14" s="34">
        <v>0</v>
      </c>
      <c r="D14" s="34">
        <v>151617.16</v>
      </c>
      <c r="E14" s="46">
        <f t="shared" si="0"/>
        <v>1104.8699999999953</v>
      </c>
      <c r="F14" s="38"/>
      <c r="I14" s="113"/>
      <c r="J14" s="113"/>
    </row>
    <row r="15" spans="1:10" s="21" customFormat="1" ht="44.1" customHeight="1" x14ac:dyDescent="0.25">
      <c r="A15" s="32">
        <v>44256</v>
      </c>
      <c r="B15" s="33"/>
      <c r="C15" s="35"/>
      <c r="D15" s="35"/>
      <c r="E15" s="46">
        <f t="shared" si="0"/>
        <v>0</v>
      </c>
      <c r="F15" s="38"/>
      <c r="I15" s="113"/>
      <c r="J15" s="113"/>
    </row>
    <row r="16" spans="1:10" s="21" customFormat="1" ht="44.1" customHeight="1" x14ac:dyDescent="0.25">
      <c r="A16" s="32">
        <v>44287</v>
      </c>
      <c r="B16" s="33">
        <f t="shared" ref="B16:B22" si="1">D15</f>
        <v>0</v>
      </c>
      <c r="C16" s="35"/>
      <c r="D16" s="35"/>
      <c r="E16" s="46">
        <f t="shared" si="0"/>
        <v>0</v>
      </c>
      <c r="F16" s="38"/>
      <c r="I16" s="113"/>
      <c r="J16" s="113"/>
    </row>
    <row r="17" spans="1:10" s="21" customFormat="1" ht="44.1" customHeight="1" x14ac:dyDescent="0.25">
      <c r="A17" s="32">
        <v>44317</v>
      </c>
      <c r="B17" s="33">
        <f t="shared" si="1"/>
        <v>0</v>
      </c>
      <c r="C17" s="35"/>
      <c r="D17" s="35"/>
      <c r="E17" s="46">
        <f t="shared" si="0"/>
        <v>0</v>
      </c>
      <c r="F17" s="38"/>
      <c r="I17" s="113">
        <v>151636.35</v>
      </c>
      <c r="J17" s="113"/>
    </row>
    <row r="18" spans="1:10" s="21" customFormat="1" ht="44.1" customHeight="1" x14ac:dyDescent="0.25">
      <c r="A18" s="32">
        <v>44348</v>
      </c>
      <c r="B18" s="33">
        <f t="shared" si="1"/>
        <v>0</v>
      </c>
      <c r="C18" s="35"/>
      <c r="D18" s="35"/>
      <c r="E18" s="46">
        <f t="shared" si="0"/>
        <v>0</v>
      </c>
      <c r="F18" s="38"/>
      <c r="I18" s="113">
        <v>150000</v>
      </c>
      <c r="J18" s="113"/>
    </row>
    <row r="19" spans="1:10" s="21" customFormat="1" ht="44.1" customHeight="1" x14ac:dyDescent="0.25">
      <c r="A19" s="32">
        <v>44378</v>
      </c>
      <c r="B19" s="33">
        <f t="shared" si="1"/>
        <v>0</v>
      </c>
      <c r="C19" s="35"/>
      <c r="D19" s="35"/>
      <c r="E19" s="46">
        <f t="shared" si="0"/>
        <v>0</v>
      </c>
      <c r="F19" s="38"/>
      <c r="I19" s="113">
        <f>I17-I18</f>
        <v>1636.3500000000058</v>
      </c>
      <c r="J19" s="113"/>
    </row>
    <row r="20" spans="1:10" s="21" customFormat="1" ht="44.1" customHeight="1" x14ac:dyDescent="0.25">
      <c r="A20" s="32">
        <v>44409</v>
      </c>
      <c r="B20" s="33">
        <f t="shared" si="1"/>
        <v>0</v>
      </c>
      <c r="C20" s="35"/>
      <c r="D20" s="35"/>
      <c r="E20" s="46">
        <f t="shared" si="0"/>
        <v>0</v>
      </c>
      <c r="F20" s="38"/>
      <c r="I20" s="113">
        <v>202</v>
      </c>
      <c r="J20" s="113"/>
    </row>
    <row r="21" spans="1:10" s="21" customFormat="1" ht="44.1" customHeight="1" x14ac:dyDescent="0.25">
      <c r="A21" s="32">
        <v>44440</v>
      </c>
      <c r="B21" s="33">
        <f t="shared" si="1"/>
        <v>0</v>
      </c>
      <c r="C21" s="35"/>
      <c r="D21" s="35"/>
      <c r="E21" s="46">
        <f t="shared" si="0"/>
        <v>0</v>
      </c>
      <c r="F21" s="38"/>
      <c r="I21" s="113"/>
      <c r="J21" s="113"/>
    </row>
    <row r="22" spans="1:10" s="21" customFormat="1" ht="44.1" customHeight="1" thickBot="1" x14ac:dyDescent="0.3">
      <c r="A22" s="32">
        <v>44470</v>
      </c>
      <c r="B22" s="33">
        <f t="shared" si="1"/>
        <v>0</v>
      </c>
      <c r="C22" s="35"/>
      <c r="D22" s="35"/>
      <c r="E22" s="46">
        <f t="shared" si="0"/>
        <v>0</v>
      </c>
      <c r="F22" s="38"/>
      <c r="I22" s="113"/>
      <c r="J22" s="113"/>
    </row>
    <row r="23" spans="1:10" s="21" customFormat="1" ht="44.1" customHeight="1" thickBot="1" x14ac:dyDescent="0.3">
      <c r="A23" s="167" t="s">
        <v>57</v>
      </c>
      <c r="B23" s="167"/>
      <c r="C23" s="167"/>
      <c r="D23" s="167"/>
      <c r="E23" s="27">
        <f>SUM(E12:E22)</f>
        <v>1925.8699999999953</v>
      </c>
      <c r="F23" s="38"/>
      <c r="I23" s="113"/>
      <c r="J23" s="113"/>
    </row>
    <row r="24" spans="1:10" s="21" customFormat="1" ht="44.1" customHeight="1" thickBot="1" x14ac:dyDescent="0.3">
      <c r="F24" s="38"/>
      <c r="I24" s="113"/>
      <c r="J24" s="113"/>
    </row>
    <row r="25" spans="1:10" s="21" customFormat="1" ht="44.1" customHeight="1" thickBot="1" x14ac:dyDescent="0.3">
      <c r="A25" s="114" t="s">
        <v>11</v>
      </c>
      <c r="B25" s="114"/>
      <c r="C25" s="114"/>
      <c r="D25" s="114" t="s">
        <v>12</v>
      </c>
      <c r="E25" s="114"/>
      <c r="F25" s="38"/>
      <c r="I25" s="113"/>
      <c r="J25" s="113"/>
    </row>
    <row r="26" spans="1:10" s="21" customFormat="1" ht="44.1" customHeight="1" thickBot="1" x14ac:dyDescent="0.3">
      <c r="A26" s="114" t="s">
        <v>58</v>
      </c>
      <c r="B26" s="114"/>
      <c r="C26" s="114"/>
      <c r="D26" s="114" t="s">
        <v>59</v>
      </c>
      <c r="E26" s="114"/>
      <c r="F26" s="38"/>
      <c r="I26" s="113"/>
      <c r="J26" s="113"/>
    </row>
  </sheetData>
  <mergeCells count="16">
    <mergeCell ref="A7:E7"/>
    <mergeCell ref="A2:E2"/>
    <mergeCell ref="A4:D4"/>
    <mergeCell ref="A5:E5"/>
    <mergeCell ref="A6:C6"/>
    <mergeCell ref="D6:E6"/>
    <mergeCell ref="A25:C25"/>
    <mergeCell ref="D25:E25"/>
    <mergeCell ref="A26:C26"/>
    <mergeCell ref="D26:E26"/>
    <mergeCell ref="A8:C8"/>
    <mergeCell ref="D8:E8"/>
    <mergeCell ref="A9:C9"/>
    <mergeCell ref="D9:E9"/>
    <mergeCell ref="A10:E10"/>
    <mergeCell ref="A23:D2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DELFOS</vt:lpstr>
      <vt:lpstr>Z-42</vt:lpstr>
      <vt:lpstr>IJF PRÉDIO</vt:lpstr>
      <vt:lpstr>MCVE</vt:lpstr>
      <vt:lpstr>'ANEXO VI'!_Toc514146411</vt:lpstr>
      <vt:lpstr>'ANEXO 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Airton Luis da Silva Veiga Filho</cp:lastModifiedBy>
  <cp:lastPrinted>2022-05-04T19:03:40Z</cp:lastPrinted>
  <dcterms:created xsi:type="dcterms:W3CDTF">2016-02-26T14:02:00Z</dcterms:created>
  <dcterms:modified xsi:type="dcterms:W3CDTF">2023-07-11T17:41:50Z</dcterms:modified>
</cp:coreProperties>
</file>